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fgemcloud.sharepoint.com/sites/PC/Projects/RIGs/2021-22/RRPs/Consultation/RIIO-2 RRP/ESO/Post Notice/"/>
    </mc:Choice>
  </mc:AlternateContent>
  <xr:revisionPtr revIDLastSave="739" documentId="8_{9D6054DB-2F5D-4585-A1EB-41967ECE0733}" xr6:coauthVersionLast="47" xr6:coauthVersionMax="47" xr10:uidLastSave="{5A044C3E-7E09-4FBC-932A-99F6F0EE7996}"/>
  <bookViews>
    <workbookView xWindow="28680" yWindow="-120" windowWidth="29040" windowHeight="15840" activeTab="4" xr2:uid="{F729F94E-01D3-4E69-9525-CFA02E501EBE}"/>
  </bookViews>
  <sheets>
    <sheet name="Cover" sheetId="1" r:id="rId1"/>
    <sheet name="Contents" sheetId="2" r:id="rId2"/>
    <sheet name="Changes Log" sheetId="3" r:id="rId3"/>
    <sheet name="Universal Data" sheetId="4" r:id="rId4"/>
    <sheet name="RIIO-1 RPI and PVF" sheetId="40" r:id="rId5"/>
    <sheet name="1.1 Disposals" sheetId="11" r:id="rId6"/>
    <sheet name="1.2 PCFM Inputs Summary" sheetId="7" r:id="rId7"/>
    <sheet name="1.3 Pass Through" sheetId="8" r:id="rId8"/>
    <sheet name="1.4 Tax Pool Inputs" sheetId="10" r:id="rId9"/>
    <sheet name="1.5 Transmission Network Rev" sheetId="38" r:id="rId10"/>
    <sheet name="1.6 External Revenue" sheetId="39" r:id="rId11"/>
    <sheet name="1.7 DRS Revenue" sheetId="43" r:id="rId12"/>
    <sheet name="1.8 - Inflation update" sheetId="41" r:id="rId13"/>
    <sheet name="2.1 Totex Summary" sheetId="12" r:id="rId14"/>
    <sheet name="2.2 Cost Benchmark Summary" sheetId="13" r:id="rId15"/>
    <sheet name="2.3 Related Party Transactions" sheetId="35" r:id="rId16"/>
    <sheet name="3.1 Opex Summary" sheetId="18" r:id="rId17"/>
    <sheet name="3.2 Salary and FTE Numbers" sheetId="19" r:id="rId18"/>
    <sheet name="3.3 Provisions" sheetId="20" r:id="rId19"/>
    <sheet name="4.1 BSC" sheetId="22" r:id="rId20"/>
    <sheet name="4.2 BSC Allocation" sheetId="23" r:id="rId21"/>
    <sheet name="5.1 Capex Summary" sheetId="24" r:id="rId22"/>
    <sheet name="6.1 Cyber Resilience IT Costs" sheetId="25" r:id="rId23"/>
    <sheet name="6.2 Pension Admin Costs" sheetId="26" r:id="rId24"/>
    <sheet name="6.3 SO Review Costs" sheetId="36" r:id="rId25"/>
    <sheet name="6.4 Unfunded Innovation Costs" sheetId="37" r:id="rId26"/>
    <sheet name="7.1 Non-Activity Based Costs" sheetId="34" r:id="rId27"/>
    <sheet name="7.2 DRS" sheetId="28" r:id="rId28"/>
    <sheet name="7.3 NIA" sheetId="14" r:id="rId29"/>
    <sheet name="7.4 CNIA" sheetId="17" r:id="rId30"/>
    <sheet name="7.5 NIC" sheetId="16" r:id="rId31"/>
    <sheet name="7.6 SIF" sheetId="15" r:id="rId32"/>
    <sheet name="8.1 SO EMR Data" sheetId="2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hom1" localSheetId="11" hidden="1">{#N/A,#N/A,FALSE,"Assessment";#N/A,#N/A,FALSE,"Staffing";#N/A,#N/A,FALSE,"Hires";#N/A,#N/A,FALSE,"Assumptions"}</definedName>
    <definedName name="________hom1" hidden="1">{#N/A,#N/A,FALSE,"Assessment";#N/A,#N/A,FALSE,"Staffing";#N/A,#N/A,FALSE,"Hires";#N/A,#N/A,FALSE,"Assumptions"}</definedName>
    <definedName name="________hom1_1" localSheetId="11" hidden="1">{#N/A,#N/A,FALSE,"Assessment";#N/A,#N/A,FALSE,"Staffing";#N/A,#N/A,FALSE,"Hires";#N/A,#N/A,FALSE,"Assumptions"}</definedName>
    <definedName name="________hom1_1" hidden="1">{#N/A,#N/A,FALSE,"Assessment";#N/A,#N/A,FALSE,"Staffing";#N/A,#N/A,FALSE,"Hires";#N/A,#N/A,FALSE,"Assumptions"}</definedName>
    <definedName name="________hom1_2" localSheetId="11" hidden="1">{#N/A,#N/A,FALSE,"Assessment";#N/A,#N/A,FALSE,"Staffing";#N/A,#N/A,FALSE,"Hires";#N/A,#N/A,FALSE,"Assumptions"}</definedName>
    <definedName name="________hom1_2" hidden="1">{#N/A,#N/A,FALSE,"Assessment";#N/A,#N/A,FALSE,"Staffing";#N/A,#N/A,FALSE,"Hires";#N/A,#N/A,FALSE,"Assumptions"}</definedName>
    <definedName name="________hom1_3" localSheetId="11" hidden="1">{#N/A,#N/A,FALSE,"Assessment";#N/A,#N/A,FALSE,"Staffing";#N/A,#N/A,FALSE,"Hires";#N/A,#N/A,FALSE,"Assumptions"}</definedName>
    <definedName name="________hom1_3" hidden="1">{#N/A,#N/A,FALSE,"Assessment";#N/A,#N/A,FALSE,"Staffing";#N/A,#N/A,FALSE,"Hires";#N/A,#N/A,FALSE,"Assumptions"}</definedName>
    <definedName name="________hom1_4" localSheetId="11" hidden="1">{#N/A,#N/A,FALSE,"Assessment";#N/A,#N/A,FALSE,"Staffing";#N/A,#N/A,FALSE,"Hires";#N/A,#N/A,FALSE,"Assumptions"}</definedName>
    <definedName name="________hom1_4" hidden="1">{#N/A,#N/A,FALSE,"Assessment";#N/A,#N/A,FALSE,"Staffing";#N/A,#N/A,FALSE,"Hires";#N/A,#N/A,FALSE,"Assumptions"}</definedName>
    <definedName name="________k1" localSheetId="11" hidden="1">{#N/A,#N/A,FALSE,"Assessment";#N/A,#N/A,FALSE,"Staffing";#N/A,#N/A,FALSE,"Hires";#N/A,#N/A,FALSE,"Assumptions"}</definedName>
    <definedName name="________k1" hidden="1">{#N/A,#N/A,FALSE,"Assessment";#N/A,#N/A,FALSE,"Staffing";#N/A,#N/A,FALSE,"Hires";#N/A,#N/A,FALSE,"Assumptions"}</definedName>
    <definedName name="________k1_1" localSheetId="11" hidden="1">{#N/A,#N/A,FALSE,"Assessment";#N/A,#N/A,FALSE,"Staffing";#N/A,#N/A,FALSE,"Hires";#N/A,#N/A,FALSE,"Assumptions"}</definedName>
    <definedName name="________k1_1" hidden="1">{#N/A,#N/A,FALSE,"Assessment";#N/A,#N/A,FALSE,"Staffing";#N/A,#N/A,FALSE,"Hires";#N/A,#N/A,FALSE,"Assumptions"}</definedName>
    <definedName name="________k1_2" localSheetId="11" hidden="1">{#N/A,#N/A,FALSE,"Assessment";#N/A,#N/A,FALSE,"Staffing";#N/A,#N/A,FALSE,"Hires";#N/A,#N/A,FALSE,"Assumptions"}</definedName>
    <definedName name="________k1_2" hidden="1">{#N/A,#N/A,FALSE,"Assessment";#N/A,#N/A,FALSE,"Staffing";#N/A,#N/A,FALSE,"Hires";#N/A,#N/A,FALSE,"Assumptions"}</definedName>
    <definedName name="________k1_3" localSheetId="11" hidden="1">{#N/A,#N/A,FALSE,"Assessment";#N/A,#N/A,FALSE,"Staffing";#N/A,#N/A,FALSE,"Hires";#N/A,#N/A,FALSE,"Assumptions"}</definedName>
    <definedName name="________k1_3" hidden="1">{#N/A,#N/A,FALSE,"Assessment";#N/A,#N/A,FALSE,"Staffing";#N/A,#N/A,FALSE,"Hires";#N/A,#N/A,FALSE,"Assumptions"}</definedName>
    <definedName name="________k1_4" localSheetId="11" hidden="1">{#N/A,#N/A,FALSE,"Assessment";#N/A,#N/A,FALSE,"Staffing";#N/A,#N/A,FALSE,"Hires";#N/A,#N/A,FALSE,"Assumptions"}</definedName>
    <definedName name="________k1_4" hidden="1">{#N/A,#N/A,FALSE,"Assessment";#N/A,#N/A,FALSE,"Staffing";#N/A,#N/A,FALSE,"Hires";#N/A,#N/A,FALSE,"Assumptions"}</definedName>
    <definedName name="________kk1" localSheetId="11" hidden="1">{#N/A,#N/A,FALSE,"Assessment";#N/A,#N/A,FALSE,"Staffing";#N/A,#N/A,FALSE,"Hires";#N/A,#N/A,FALSE,"Assumptions"}</definedName>
    <definedName name="________kk1" hidden="1">{#N/A,#N/A,FALSE,"Assessment";#N/A,#N/A,FALSE,"Staffing";#N/A,#N/A,FALSE,"Hires";#N/A,#N/A,FALSE,"Assumptions"}</definedName>
    <definedName name="________kk1_1" localSheetId="11" hidden="1">{#N/A,#N/A,FALSE,"Assessment";#N/A,#N/A,FALSE,"Staffing";#N/A,#N/A,FALSE,"Hires";#N/A,#N/A,FALSE,"Assumptions"}</definedName>
    <definedName name="________kk1_1" hidden="1">{#N/A,#N/A,FALSE,"Assessment";#N/A,#N/A,FALSE,"Staffing";#N/A,#N/A,FALSE,"Hires";#N/A,#N/A,FALSE,"Assumptions"}</definedName>
    <definedName name="________kk1_2" localSheetId="11" hidden="1">{#N/A,#N/A,FALSE,"Assessment";#N/A,#N/A,FALSE,"Staffing";#N/A,#N/A,FALSE,"Hires";#N/A,#N/A,FALSE,"Assumptions"}</definedName>
    <definedName name="________kk1_2" hidden="1">{#N/A,#N/A,FALSE,"Assessment";#N/A,#N/A,FALSE,"Staffing";#N/A,#N/A,FALSE,"Hires";#N/A,#N/A,FALSE,"Assumptions"}</definedName>
    <definedName name="________kk1_3" localSheetId="11" hidden="1">{#N/A,#N/A,FALSE,"Assessment";#N/A,#N/A,FALSE,"Staffing";#N/A,#N/A,FALSE,"Hires";#N/A,#N/A,FALSE,"Assumptions"}</definedName>
    <definedName name="________kk1_3" hidden="1">{#N/A,#N/A,FALSE,"Assessment";#N/A,#N/A,FALSE,"Staffing";#N/A,#N/A,FALSE,"Hires";#N/A,#N/A,FALSE,"Assumptions"}</definedName>
    <definedName name="________kk1_4" localSheetId="11" hidden="1">{#N/A,#N/A,FALSE,"Assessment";#N/A,#N/A,FALSE,"Staffing";#N/A,#N/A,FALSE,"Hires";#N/A,#N/A,FALSE,"Assumptions"}</definedName>
    <definedName name="________kk1_4" hidden="1">{#N/A,#N/A,FALSE,"Assessment";#N/A,#N/A,FALSE,"Staffing";#N/A,#N/A,FALSE,"Hires";#N/A,#N/A,FALSE,"Assumptions"}</definedName>
    <definedName name="________KKK1" localSheetId="11" hidden="1">{#N/A,#N/A,FALSE,"Assessment";#N/A,#N/A,FALSE,"Staffing";#N/A,#N/A,FALSE,"Hires";#N/A,#N/A,FALSE,"Assumptions"}</definedName>
    <definedName name="________KKK1" hidden="1">{#N/A,#N/A,FALSE,"Assessment";#N/A,#N/A,FALSE,"Staffing";#N/A,#N/A,FALSE,"Hires";#N/A,#N/A,FALSE,"Assumptions"}</definedName>
    <definedName name="________KKK1_1" localSheetId="11" hidden="1">{#N/A,#N/A,FALSE,"Assessment";#N/A,#N/A,FALSE,"Staffing";#N/A,#N/A,FALSE,"Hires";#N/A,#N/A,FALSE,"Assumptions"}</definedName>
    <definedName name="________KKK1_1" hidden="1">{#N/A,#N/A,FALSE,"Assessment";#N/A,#N/A,FALSE,"Staffing";#N/A,#N/A,FALSE,"Hires";#N/A,#N/A,FALSE,"Assumptions"}</definedName>
    <definedName name="________KKK1_2" localSheetId="11" hidden="1">{#N/A,#N/A,FALSE,"Assessment";#N/A,#N/A,FALSE,"Staffing";#N/A,#N/A,FALSE,"Hires";#N/A,#N/A,FALSE,"Assumptions"}</definedName>
    <definedName name="________KKK1_2" hidden="1">{#N/A,#N/A,FALSE,"Assessment";#N/A,#N/A,FALSE,"Staffing";#N/A,#N/A,FALSE,"Hires";#N/A,#N/A,FALSE,"Assumptions"}</definedName>
    <definedName name="________KKK1_3" localSheetId="11" hidden="1">{#N/A,#N/A,FALSE,"Assessment";#N/A,#N/A,FALSE,"Staffing";#N/A,#N/A,FALSE,"Hires";#N/A,#N/A,FALSE,"Assumptions"}</definedName>
    <definedName name="________KKK1_3" hidden="1">{#N/A,#N/A,FALSE,"Assessment";#N/A,#N/A,FALSE,"Staffing";#N/A,#N/A,FALSE,"Hires";#N/A,#N/A,FALSE,"Assumptions"}</definedName>
    <definedName name="________KKK1_4" localSheetId="11" hidden="1">{#N/A,#N/A,FALSE,"Assessment";#N/A,#N/A,FALSE,"Staffing";#N/A,#N/A,FALSE,"Hires";#N/A,#N/A,FALSE,"Assumptions"}</definedName>
    <definedName name="________KKK1_4" hidden="1">{#N/A,#N/A,FALSE,"Assessment";#N/A,#N/A,FALSE,"Staffing";#N/A,#N/A,FALSE,"Hires";#N/A,#N/A,FALSE,"Assumptions"}</definedName>
    <definedName name="________w2" localSheetId="11"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1"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1"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1"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1"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1"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1"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1" hidden="1">{"holdco",#N/A,FALSE,"Summary Financials";"holdco",#N/A,FALSE,"Summary Financials"}</definedName>
    <definedName name="________wr9" hidden="1">{"holdco",#N/A,FALSE,"Summary Financials";"holdco",#N/A,FALSE,"Summary Financials"}</definedName>
    <definedName name="________wr9_1" localSheetId="11" hidden="1">{"holdco",#N/A,FALSE,"Summary Financials";"holdco",#N/A,FALSE,"Summary Financials"}</definedName>
    <definedName name="________wr9_1" hidden="1">{"holdco",#N/A,FALSE,"Summary Financials";"holdco",#N/A,FALSE,"Summary Financials"}</definedName>
    <definedName name="________wr9_2" localSheetId="11" hidden="1">{"holdco",#N/A,FALSE,"Summary Financials";"holdco",#N/A,FALSE,"Summary Financials"}</definedName>
    <definedName name="________wr9_2" hidden="1">{"holdco",#N/A,FALSE,"Summary Financials";"holdco",#N/A,FALSE,"Summary Financials"}</definedName>
    <definedName name="________wr9_3" localSheetId="11" hidden="1">{"holdco",#N/A,FALSE,"Summary Financials";"holdco",#N/A,FALSE,"Summary Financials"}</definedName>
    <definedName name="________wr9_3" hidden="1">{"holdco",#N/A,FALSE,"Summary Financials";"holdco",#N/A,FALSE,"Summary Financials"}</definedName>
    <definedName name="________wr9_4" localSheetId="11" hidden="1">{"holdco",#N/A,FALSE,"Summary Financials";"holdco",#N/A,FALSE,"Summary Financials"}</definedName>
    <definedName name="________wr9_4" hidden="1">{"holdco",#N/A,FALSE,"Summary Financials";"holdco",#N/A,FALSE,"Summary Financials"}</definedName>
    <definedName name="________wrn1" localSheetId="11" hidden="1">{"holdco",#N/A,FALSE,"Summary Financials";"holdco",#N/A,FALSE,"Summary Financials"}</definedName>
    <definedName name="________wrn1" hidden="1">{"holdco",#N/A,FALSE,"Summary Financials";"holdco",#N/A,FALSE,"Summary Financials"}</definedName>
    <definedName name="________wrn1_1" localSheetId="11" hidden="1">{"holdco",#N/A,FALSE,"Summary Financials";"holdco",#N/A,FALSE,"Summary Financials"}</definedName>
    <definedName name="________wrn1_1" hidden="1">{"holdco",#N/A,FALSE,"Summary Financials";"holdco",#N/A,FALSE,"Summary Financials"}</definedName>
    <definedName name="________wrn1_2" localSheetId="11" hidden="1">{"holdco",#N/A,FALSE,"Summary Financials";"holdco",#N/A,FALSE,"Summary Financials"}</definedName>
    <definedName name="________wrn1_2" hidden="1">{"holdco",#N/A,FALSE,"Summary Financials";"holdco",#N/A,FALSE,"Summary Financials"}</definedName>
    <definedName name="________wrn1_3" localSheetId="11" hidden="1">{"holdco",#N/A,FALSE,"Summary Financials";"holdco",#N/A,FALSE,"Summary Financials"}</definedName>
    <definedName name="________wrn1_3" hidden="1">{"holdco",#N/A,FALSE,"Summary Financials";"holdco",#N/A,FALSE,"Summary Financials"}</definedName>
    <definedName name="________wrn1_4" localSheetId="11" hidden="1">{"holdco",#N/A,FALSE,"Summary Financials";"holdco",#N/A,FALSE,"Summary Financials"}</definedName>
    <definedName name="________wrn1_4" hidden="1">{"holdco",#N/A,FALSE,"Summary Financials";"holdco",#N/A,FALSE,"Summary Financials"}</definedName>
    <definedName name="________wrn2" localSheetId="11" hidden="1">{"holdco",#N/A,FALSE,"Summary Financials";"holdco",#N/A,FALSE,"Summary Financials"}</definedName>
    <definedName name="________wrn2" hidden="1">{"holdco",#N/A,FALSE,"Summary Financials";"holdco",#N/A,FALSE,"Summary Financials"}</definedName>
    <definedName name="________wrn2_1" localSheetId="11" hidden="1">{"holdco",#N/A,FALSE,"Summary Financials";"holdco",#N/A,FALSE,"Summary Financials"}</definedName>
    <definedName name="________wrn2_1" hidden="1">{"holdco",#N/A,FALSE,"Summary Financials";"holdco",#N/A,FALSE,"Summary Financials"}</definedName>
    <definedName name="________wrn2_2" localSheetId="11" hidden="1">{"holdco",#N/A,FALSE,"Summary Financials";"holdco",#N/A,FALSE,"Summary Financials"}</definedName>
    <definedName name="________wrn2_2" hidden="1">{"holdco",#N/A,FALSE,"Summary Financials";"holdco",#N/A,FALSE,"Summary Financials"}</definedName>
    <definedName name="________wrn2_3" localSheetId="11" hidden="1">{"holdco",#N/A,FALSE,"Summary Financials";"holdco",#N/A,FALSE,"Summary Financials"}</definedName>
    <definedName name="________wrn2_3" hidden="1">{"holdco",#N/A,FALSE,"Summary Financials";"holdco",#N/A,FALSE,"Summary Financials"}</definedName>
    <definedName name="________wrn2_4" localSheetId="11" hidden="1">{"holdco",#N/A,FALSE,"Summary Financials";"holdco",#N/A,FALSE,"Summary Financials"}</definedName>
    <definedName name="________wrn2_4" hidden="1">{"holdco",#N/A,FALSE,"Summary Financials";"holdco",#N/A,FALSE,"Summary Financials"}</definedName>
    <definedName name="________wrn3" localSheetId="11" hidden="1">{"holdco",#N/A,FALSE,"Summary Financials";"holdco",#N/A,FALSE,"Summary Financials"}</definedName>
    <definedName name="________wrn3" hidden="1">{"holdco",#N/A,FALSE,"Summary Financials";"holdco",#N/A,FALSE,"Summary Financials"}</definedName>
    <definedName name="________wrn3_1" localSheetId="11" hidden="1">{"holdco",#N/A,FALSE,"Summary Financials";"holdco",#N/A,FALSE,"Summary Financials"}</definedName>
    <definedName name="________wrn3_1" hidden="1">{"holdco",#N/A,FALSE,"Summary Financials";"holdco",#N/A,FALSE,"Summary Financials"}</definedName>
    <definedName name="________wrn3_2" localSheetId="11" hidden="1">{"holdco",#N/A,FALSE,"Summary Financials";"holdco",#N/A,FALSE,"Summary Financials"}</definedName>
    <definedName name="________wrn3_2" hidden="1">{"holdco",#N/A,FALSE,"Summary Financials";"holdco",#N/A,FALSE,"Summary Financials"}</definedName>
    <definedName name="________wrn3_3" localSheetId="11" hidden="1">{"holdco",#N/A,FALSE,"Summary Financials";"holdco",#N/A,FALSE,"Summary Financials"}</definedName>
    <definedName name="________wrn3_3" hidden="1">{"holdco",#N/A,FALSE,"Summary Financials";"holdco",#N/A,FALSE,"Summary Financials"}</definedName>
    <definedName name="________wrn3_4" localSheetId="11" hidden="1">{"holdco",#N/A,FALSE,"Summary Financials";"holdco",#N/A,FALSE,"Summary Financials"}</definedName>
    <definedName name="________wrn3_4" hidden="1">{"holdco",#N/A,FALSE,"Summary Financials";"holdco",#N/A,FALSE,"Summary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1"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1"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1"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1" hidden="1">{"holdco",#N/A,FALSE,"Summary Financials";"holdco",#N/A,FALSE,"Summary Financials"}</definedName>
    <definedName name="________wrn8" hidden="1">{"holdco",#N/A,FALSE,"Summary Financials";"holdco",#N/A,FALSE,"Summary Financials"}</definedName>
    <definedName name="________wrn8_1" localSheetId="11" hidden="1">{"holdco",#N/A,FALSE,"Summary Financials";"holdco",#N/A,FALSE,"Summary Financials"}</definedName>
    <definedName name="________wrn8_1" hidden="1">{"holdco",#N/A,FALSE,"Summary Financials";"holdco",#N/A,FALSE,"Summary Financials"}</definedName>
    <definedName name="________wrn8_2" localSheetId="11" hidden="1">{"holdco",#N/A,FALSE,"Summary Financials";"holdco",#N/A,FALSE,"Summary Financials"}</definedName>
    <definedName name="________wrn8_2" hidden="1">{"holdco",#N/A,FALSE,"Summary Financials";"holdco",#N/A,FALSE,"Summary Financials"}</definedName>
    <definedName name="________wrn8_3" localSheetId="11" hidden="1">{"holdco",#N/A,FALSE,"Summary Financials";"holdco",#N/A,FALSE,"Summary Financials"}</definedName>
    <definedName name="________wrn8_3" hidden="1">{"holdco",#N/A,FALSE,"Summary Financials";"holdco",#N/A,FALSE,"Summary Financials"}</definedName>
    <definedName name="________wrn8_4" localSheetId="11" hidden="1">{"holdco",#N/A,FALSE,"Summary Financials";"holdco",#N/A,FALSE,"Summary Financials"}</definedName>
    <definedName name="________wrn8_4" hidden="1">{"holdco",#N/A,FALSE,"Summary Financials";"holdco",#N/A,FALSE,"Summary Financials"}</definedName>
    <definedName name="_______bb2" localSheetId="11" hidden="1">{#N/A,#N/A,FALSE,"PRJCTED MNTHLY QTY's"}</definedName>
    <definedName name="_______bb2" hidden="1">{#N/A,#N/A,FALSE,"PRJCTED MNTHLY QTY's"}</definedName>
    <definedName name="_______bb2_1" localSheetId="11" hidden="1">{#N/A,#N/A,FALSE,"PRJCTED MNTHLY QTY's"}</definedName>
    <definedName name="_______bb2_1" hidden="1">{#N/A,#N/A,FALSE,"PRJCTED MNTHLY QTY's"}</definedName>
    <definedName name="_______bb2_2" localSheetId="11" hidden="1">{#N/A,#N/A,FALSE,"PRJCTED MNTHLY QTY's"}</definedName>
    <definedName name="_______bb2_2" hidden="1">{#N/A,#N/A,FALSE,"PRJCTED MNTHLY QTY's"}</definedName>
    <definedName name="_______bb2_3" localSheetId="11" hidden="1">{#N/A,#N/A,FALSE,"PRJCTED MNTHLY QTY's"}</definedName>
    <definedName name="_______bb2_3" hidden="1">{#N/A,#N/A,FALSE,"PRJCTED MNTHLY QTY's"}</definedName>
    <definedName name="_______bb2_4" localSheetId="11" hidden="1">{#N/A,#N/A,FALSE,"PRJCTED MNTHLY QTY's"}</definedName>
    <definedName name="_______bb2_4" hidden="1">{#N/A,#N/A,FALSE,"PRJCTED MNTHLY QTY's"}</definedName>
    <definedName name="_______Lee5" localSheetId="11" hidden="1">{#VALUE!,#N/A,FALSE,0}</definedName>
    <definedName name="_______Lee5" hidden="1">{#VALUE!,#N/A,FALSE,0}</definedName>
    <definedName name="_______Lee5_1" localSheetId="11" hidden="1">{#VALUE!,#N/A,FALSE,0}</definedName>
    <definedName name="_______Lee5_1" hidden="1">{#VALUE!,#N/A,FALSE,0}</definedName>
    <definedName name="_______Lee5_2" localSheetId="11" hidden="1">{#VALUE!,#N/A,FALSE,0}</definedName>
    <definedName name="_______Lee5_2" hidden="1">{#VALUE!,#N/A,FALSE,0}</definedName>
    <definedName name="_______Lee5_3" localSheetId="11" hidden="1">{#VALUE!,#N/A,FALSE,0}</definedName>
    <definedName name="_______Lee5_3" hidden="1">{#VALUE!,#N/A,FALSE,0}</definedName>
    <definedName name="_______Lee5_4" localSheetId="11" hidden="1">{#VALUE!,#N/A,FALSE,0}</definedName>
    <definedName name="_______Lee5_4" hidden="1">{#VALUE!,#N/A,FALSE,0}</definedName>
    <definedName name="______hom1" localSheetId="11" hidden="1">{#N/A,#N/A,FALSE,"Assessment";#N/A,#N/A,FALSE,"Staffing";#N/A,#N/A,FALSE,"Hires";#N/A,#N/A,FALSE,"Assumptions"}</definedName>
    <definedName name="______hom1" hidden="1">{#N/A,#N/A,FALSE,"Assessment";#N/A,#N/A,FALSE,"Staffing";#N/A,#N/A,FALSE,"Hires";#N/A,#N/A,FALSE,"Assumptions"}</definedName>
    <definedName name="______hom1_1" localSheetId="11" hidden="1">{#N/A,#N/A,FALSE,"Assessment";#N/A,#N/A,FALSE,"Staffing";#N/A,#N/A,FALSE,"Hires";#N/A,#N/A,FALSE,"Assumptions"}</definedName>
    <definedName name="______hom1_1" hidden="1">{#N/A,#N/A,FALSE,"Assessment";#N/A,#N/A,FALSE,"Staffing";#N/A,#N/A,FALSE,"Hires";#N/A,#N/A,FALSE,"Assumptions"}</definedName>
    <definedName name="______hom1_2" localSheetId="11" hidden="1">{#N/A,#N/A,FALSE,"Assessment";#N/A,#N/A,FALSE,"Staffing";#N/A,#N/A,FALSE,"Hires";#N/A,#N/A,FALSE,"Assumptions"}</definedName>
    <definedName name="______hom1_2" hidden="1">{#N/A,#N/A,FALSE,"Assessment";#N/A,#N/A,FALSE,"Staffing";#N/A,#N/A,FALSE,"Hires";#N/A,#N/A,FALSE,"Assumptions"}</definedName>
    <definedName name="______hom1_3" localSheetId="11" hidden="1">{#N/A,#N/A,FALSE,"Assessment";#N/A,#N/A,FALSE,"Staffing";#N/A,#N/A,FALSE,"Hires";#N/A,#N/A,FALSE,"Assumptions"}</definedName>
    <definedName name="______hom1_3" hidden="1">{#N/A,#N/A,FALSE,"Assessment";#N/A,#N/A,FALSE,"Staffing";#N/A,#N/A,FALSE,"Hires";#N/A,#N/A,FALSE,"Assumptions"}</definedName>
    <definedName name="______hom1_4" localSheetId="11" hidden="1">{#N/A,#N/A,FALSE,"Assessment";#N/A,#N/A,FALSE,"Staffing";#N/A,#N/A,FALSE,"Hires";#N/A,#N/A,FALSE,"Assumptions"}</definedName>
    <definedName name="______hom1_4" hidden="1">{#N/A,#N/A,FALSE,"Assessment";#N/A,#N/A,FALSE,"Staffing";#N/A,#N/A,FALSE,"Hires";#N/A,#N/A,FALSE,"Assumptions"}</definedName>
    <definedName name="______k1" localSheetId="11" hidden="1">{#N/A,#N/A,FALSE,"Assessment";#N/A,#N/A,FALSE,"Staffing";#N/A,#N/A,FALSE,"Hires";#N/A,#N/A,FALSE,"Assumptions"}</definedName>
    <definedName name="______k1" hidden="1">{#N/A,#N/A,FALSE,"Assessment";#N/A,#N/A,FALSE,"Staffing";#N/A,#N/A,FALSE,"Hires";#N/A,#N/A,FALSE,"Assumptions"}</definedName>
    <definedName name="______k1_1" localSheetId="11" hidden="1">{#N/A,#N/A,FALSE,"Assessment";#N/A,#N/A,FALSE,"Staffing";#N/A,#N/A,FALSE,"Hires";#N/A,#N/A,FALSE,"Assumptions"}</definedName>
    <definedName name="______k1_1" hidden="1">{#N/A,#N/A,FALSE,"Assessment";#N/A,#N/A,FALSE,"Staffing";#N/A,#N/A,FALSE,"Hires";#N/A,#N/A,FALSE,"Assumptions"}</definedName>
    <definedName name="______k1_2" localSheetId="11" hidden="1">{#N/A,#N/A,FALSE,"Assessment";#N/A,#N/A,FALSE,"Staffing";#N/A,#N/A,FALSE,"Hires";#N/A,#N/A,FALSE,"Assumptions"}</definedName>
    <definedName name="______k1_2" hidden="1">{#N/A,#N/A,FALSE,"Assessment";#N/A,#N/A,FALSE,"Staffing";#N/A,#N/A,FALSE,"Hires";#N/A,#N/A,FALSE,"Assumptions"}</definedName>
    <definedName name="______k1_3" localSheetId="11" hidden="1">{#N/A,#N/A,FALSE,"Assessment";#N/A,#N/A,FALSE,"Staffing";#N/A,#N/A,FALSE,"Hires";#N/A,#N/A,FALSE,"Assumptions"}</definedName>
    <definedName name="______k1_3" hidden="1">{#N/A,#N/A,FALSE,"Assessment";#N/A,#N/A,FALSE,"Staffing";#N/A,#N/A,FALSE,"Hires";#N/A,#N/A,FALSE,"Assumptions"}</definedName>
    <definedName name="______k1_4" localSheetId="11" hidden="1">{#N/A,#N/A,FALSE,"Assessment";#N/A,#N/A,FALSE,"Staffing";#N/A,#N/A,FALSE,"Hires";#N/A,#N/A,FALSE,"Assumptions"}</definedName>
    <definedName name="______k1_4" hidden="1">{#N/A,#N/A,FALSE,"Assessment";#N/A,#N/A,FALSE,"Staffing";#N/A,#N/A,FALSE,"Hires";#N/A,#N/A,FALSE,"Assumptions"}</definedName>
    <definedName name="______kk1" localSheetId="11" hidden="1">{#N/A,#N/A,FALSE,"Assessment";#N/A,#N/A,FALSE,"Staffing";#N/A,#N/A,FALSE,"Hires";#N/A,#N/A,FALSE,"Assumptions"}</definedName>
    <definedName name="______kk1" hidden="1">{#N/A,#N/A,FALSE,"Assessment";#N/A,#N/A,FALSE,"Staffing";#N/A,#N/A,FALSE,"Hires";#N/A,#N/A,FALSE,"Assumptions"}</definedName>
    <definedName name="______kk1_1" localSheetId="11" hidden="1">{#N/A,#N/A,FALSE,"Assessment";#N/A,#N/A,FALSE,"Staffing";#N/A,#N/A,FALSE,"Hires";#N/A,#N/A,FALSE,"Assumptions"}</definedName>
    <definedName name="______kk1_1" hidden="1">{#N/A,#N/A,FALSE,"Assessment";#N/A,#N/A,FALSE,"Staffing";#N/A,#N/A,FALSE,"Hires";#N/A,#N/A,FALSE,"Assumptions"}</definedName>
    <definedName name="______kk1_2" localSheetId="11" hidden="1">{#N/A,#N/A,FALSE,"Assessment";#N/A,#N/A,FALSE,"Staffing";#N/A,#N/A,FALSE,"Hires";#N/A,#N/A,FALSE,"Assumptions"}</definedName>
    <definedName name="______kk1_2" hidden="1">{#N/A,#N/A,FALSE,"Assessment";#N/A,#N/A,FALSE,"Staffing";#N/A,#N/A,FALSE,"Hires";#N/A,#N/A,FALSE,"Assumptions"}</definedName>
    <definedName name="______kk1_3" localSheetId="11" hidden="1">{#N/A,#N/A,FALSE,"Assessment";#N/A,#N/A,FALSE,"Staffing";#N/A,#N/A,FALSE,"Hires";#N/A,#N/A,FALSE,"Assumptions"}</definedName>
    <definedName name="______kk1_3" hidden="1">{#N/A,#N/A,FALSE,"Assessment";#N/A,#N/A,FALSE,"Staffing";#N/A,#N/A,FALSE,"Hires";#N/A,#N/A,FALSE,"Assumptions"}</definedName>
    <definedName name="______kk1_4" localSheetId="11" hidden="1">{#N/A,#N/A,FALSE,"Assessment";#N/A,#N/A,FALSE,"Staffing";#N/A,#N/A,FALSE,"Hires";#N/A,#N/A,FALSE,"Assumptions"}</definedName>
    <definedName name="______kk1_4" hidden="1">{#N/A,#N/A,FALSE,"Assessment";#N/A,#N/A,FALSE,"Staffing";#N/A,#N/A,FALSE,"Hires";#N/A,#N/A,FALSE,"Assumptions"}</definedName>
    <definedName name="______KKK1" localSheetId="11" hidden="1">{#N/A,#N/A,FALSE,"Assessment";#N/A,#N/A,FALSE,"Staffing";#N/A,#N/A,FALSE,"Hires";#N/A,#N/A,FALSE,"Assumptions"}</definedName>
    <definedName name="______KKK1" hidden="1">{#N/A,#N/A,FALSE,"Assessment";#N/A,#N/A,FALSE,"Staffing";#N/A,#N/A,FALSE,"Hires";#N/A,#N/A,FALSE,"Assumptions"}</definedName>
    <definedName name="______KKK1_1" localSheetId="11" hidden="1">{#N/A,#N/A,FALSE,"Assessment";#N/A,#N/A,FALSE,"Staffing";#N/A,#N/A,FALSE,"Hires";#N/A,#N/A,FALSE,"Assumptions"}</definedName>
    <definedName name="______KKK1_1" hidden="1">{#N/A,#N/A,FALSE,"Assessment";#N/A,#N/A,FALSE,"Staffing";#N/A,#N/A,FALSE,"Hires";#N/A,#N/A,FALSE,"Assumptions"}</definedName>
    <definedName name="______KKK1_2" localSheetId="11" hidden="1">{#N/A,#N/A,FALSE,"Assessment";#N/A,#N/A,FALSE,"Staffing";#N/A,#N/A,FALSE,"Hires";#N/A,#N/A,FALSE,"Assumptions"}</definedName>
    <definedName name="______KKK1_2" hidden="1">{#N/A,#N/A,FALSE,"Assessment";#N/A,#N/A,FALSE,"Staffing";#N/A,#N/A,FALSE,"Hires";#N/A,#N/A,FALSE,"Assumptions"}</definedName>
    <definedName name="______KKK1_3" localSheetId="11" hidden="1">{#N/A,#N/A,FALSE,"Assessment";#N/A,#N/A,FALSE,"Staffing";#N/A,#N/A,FALSE,"Hires";#N/A,#N/A,FALSE,"Assumptions"}</definedName>
    <definedName name="______KKK1_3" hidden="1">{#N/A,#N/A,FALSE,"Assessment";#N/A,#N/A,FALSE,"Staffing";#N/A,#N/A,FALSE,"Hires";#N/A,#N/A,FALSE,"Assumptions"}</definedName>
    <definedName name="______KKK1_4" localSheetId="11" hidden="1">{#N/A,#N/A,FALSE,"Assessment";#N/A,#N/A,FALSE,"Staffing";#N/A,#N/A,FALSE,"Hires";#N/A,#N/A,FALSE,"Assumptions"}</definedName>
    <definedName name="______KKK1_4" hidden="1">{#N/A,#N/A,FALSE,"Assessment";#N/A,#N/A,FALSE,"Staffing";#N/A,#N/A,FALSE,"Hires";#N/A,#N/A,FALSE,"Assumptions"}</definedName>
    <definedName name="______w2" localSheetId="11"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1"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1"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1"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1"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1"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1"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1" hidden="1">{"holdco",#N/A,FALSE,"Summary Financials";"holdco",#N/A,FALSE,"Summary Financials"}</definedName>
    <definedName name="______wr9" hidden="1">{"holdco",#N/A,FALSE,"Summary Financials";"holdco",#N/A,FALSE,"Summary Financials"}</definedName>
    <definedName name="______wr9_1" localSheetId="11" hidden="1">{"holdco",#N/A,FALSE,"Summary Financials";"holdco",#N/A,FALSE,"Summary Financials"}</definedName>
    <definedName name="______wr9_1" hidden="1">{"holdco",#N/A,FALSE,"Summary Financials";"holdco",#N/A,FALSE,"Summary Financials"}</definedName>
    <definedName name="______wr9_2" localSheetId="11" hidden="1">{"holdco",#N/A,FALSE,"Summary Financials";"holdco",#N/A,FALSE,"Summary Financials"}</definedName>
    <definedName name="______wr9_2" hidden="1">{"holdco",#N/A,FALSE,"Summary Financials";"holdco",#N/A,FALSE,"Summary Financials"}</definedName>
    <definedName name="______wr9_3" localSheetId="11" hidden="1">{"holdco",#N/A,FALSE,"Summary Financials";"holdco",#N/A,FALSE,"Summary Financials"}</definedName>
    <definedName name="______wr9_3" hidden="1">{"holdco",#N/A,FALSE,"Summary Financials";"holdco",#N/A,FALSE,"Summary Financials"}</definedName>
    <definedName name="______wr9_4" localSheetId="11" hidden="1">{"holdco",#N/A,FALSE,"Summary Financials";"holdco",#N/A,FALSE,"Summary Financials"}</definedName>
    <definedName name="______wr9_4" hidden="1">{"holdco",#N/A,FALSE,"Summary Financials";"holdco",#N/A,FALSE,"Summary Financials"}</definedName>
    <definedName name="______wrn1" localSheetId="11" hidden="1">{"holdco",#N/A,FALSE,"Summary Financials";"holdco",#N/A,FALSE,"Summary Financials"}</definedName>
    <definedName name="______wrn1" hidden="1">{"holdco",#N/A,FALSE,"Summary Financials";"holdco",#N/A,FALSE,"Summary Financials"}</definedName>
    <definedName name="______wrn1_1" localSheetId="11" hidden="1">{"holdco",#N/A,FALSE,"Summary Financials";"holdco",#N/A,FALSE,"Summary Financials"}</definedName>
    <definedName name="______wrn1_1" hidden="1">{"holdco",#N/A,FALSE,"Summary Financials";"holdco",#N/A,FALSE,"Summary Financials"}</definedName>
    <definedName name="______wrn1_2" localSheetId="11" hidden="1">{"holdco",#N/A,FALSE,"Summary Financials";"holdco",#N/A,FALSE,"Summary Financials"}</definedName>
    <definedName name="______wrn1_2" hidden="1">{"holdco",#N/A,FALSE,"Summary Financials";"holdco",#N/A,FALSE,"Summary Financials"}</definedName>
    <definedName name="______wrn1_3" localSheetId="11" hidden="1">{"holdco",#N/A,FALSE,"Summary Financials";"holdco",#N/A,FALSE,"Summary Financials"}</definedName>
    <definedName name="______wrn1_3" hidden="1">{"holdco",#N/A,FALSE,"Summary Financials";"holdco",#N/A,FALSE,"Summary Financials"}</definedName>
    <definedName name="______wrn1_4" localSheetId="11" hidden="1">{"holdco",#N/A,FALSE,"Summary Financials";"holdco",#N/A,FALSE,"Summary Financials"}</definedName>
    <definedName name="______wrn1_4" hidden="1">{"holdco",#N/A,FALSE,"Summary Financials";"holdco",#N/A,FALSE,"Summary Financials"}</definedName>
    <definedName name="______wrn2" localSheetId="11" hidden="1">{"holdco",#N/A,FALSE,"Summary Financials";"holdco",#N/A,FALSE,"Summary Financials"}</definedName>
    <definedName name="______wrn2" hidden="1">{"holdco",#N/A,FALSE,"Summary Financials";"holdco",#N/A,FALSE,"Summary Financials"}</definedName>
    <definedName name="______wrn2_1" localSheetId="11" hidden="1">{"holdco",#N/A,FALSE,"Summary Financials";"holdco",#N/A,FALSE,"Summary Financials"}</definedName>
    <definedName name="______wrn2_1" hidden="1">{"holdco",#N/A,FALSE,"Summary Financials";"holdco",#N/A,FALSE,"Summary Financials"}</definedName>
    <definedName name="______wrn2_2" localSheetId="11" hidden="1">{"holdco",#N/A,FALSE,"Summary Financials";"holdco",#N/A,FALSE,"Summary Financials"}</definedName>
    <definedName name="______wrn2_2" hidden="1">{"holdco",#N/A,FALSE,"Summary Financials";"holdco",#N/A,FALSE,"Summary Financials"}</definedName>
    <definedName name="______wrn2_3" localSheetId="11" hidden="1">{"holdco",#N/A,FALSE,"Summary Financials";"holdco",#N/A,FALSE,"Summary Financials"}</definedName>
    <definedName name="______wrn2_3" hidden="1">{"holdco",#N/A,FALSE,"Summary Financials";"holdco",#N/A,FALSE,"Summary Financials"}</definedName>
    <definedName name="______wrn2_4" localSheetId="11" hidden="1">{"holdco",#N/A,FALSE,"Summary Financials";"holdco",#N/A,FALSE,"Summary Financials"}</definedName>
    <definedName name="______wrn2_4" hidden="1">{"holdco",#N/A,FALSE,"Summary Financials";"holdco",#N/A,FALSE,"Summary Financials"}</definedName>
    <definedName name="______wrn3" localSheetId="11" hidden="1">{"holdco",#N/A,FALSE,"Summary Financials";"holdco",#N/A,FALSE,"Summary Financials"}</definedName>
    <definedName name="______wrn3" hidden="1">{"holdco",#N/A,FALSE,"Summary Financials";"holdco",#N/A,FALSE,"Summary Financials"}</definedName>
    <definedName name="______wrn3_1" localSheetId="11" hidden="1">{"holdco",#N/A,FALSE,"Summary Financials";"holdco",#N/A,FALSE,"Summary Financials"}</definedName>
    <definedName name="______wrn3_1" hidden="1">{"holdco",#N/A,FALSE,"Summary Financials";"holdco",#N/A,FALSE,"Summary Financials"}</definedName>
    <definedName name="______wrn3_2" localSheetId="11" hidden="1">{"holdco",#N/A,FALSE,"Summary Financials";"holdco",#N/A,FALSE,"Summary Financials"}</definedName>
    <definedName name="______wrn3_2" hidden="1">{"holdco",#N/A,FALSE,"Summary Financials";"holdco",#N/A,FALSE,"Summary Financials"}</definedName>
    <definedName name="______wrn3_3" localSheetId="11" hidden="1">{"holdco",#N/A,FALSE,"Summary Financials";"holdco",#N/A,FALSE,"Summary Financials"}</definedName>
    <definedName name="______wrn3_3" hidden="1">{"holdco",#N/A,FALSE,"Summary Financials";"holdco",#N/A,FALSE,"Summary Financials"}</definedName>
    <definedName name="______wrn3_4" localSheetId="11" hidden="1">{"holdco",#N/A,FALSE,"Summary Financials";"holdco",#N/A,FALSE,"Summary Financials"}</definedName>
    <definedName name="______wrn3_4" hidden="1">{"holdco",#N/A,FALSE,"Summary Financials";"holdco",#N/A,FALSE,"Summary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1"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1"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1"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1" hidden="1">{"holdco",#N/A,FALSE,"Summary Financials";"holdco",#N/A,FALSE,"Summary Financials"}</definedName>
    <definedName name="______wrn8" hidden="1">{"holdco",#N/A,FALSE,"Summary Financials";"holdco",#N/A,FALSE,"Summary Financials"}</definedName>
    <definedName name="______wrn8_1" localSheetId="11" hidden="1">{"holdco",#N/A,FALSE,"Summary Financials";"holdco",#N/A,FALSE,"Summary Financials"}</definedName>
    <definedName name="______wrn8_1" hidden="1">{"holdco",#N/A,FALSE,"Summary Financials";"holdco",#N/A,FALSE,"Summary Financials"}</definedName>
    <definedName name="______wrn8_2" localSheetId="11" hidden="1">{"holdco",#N/A,FALSE,"Summary Financials";"holdco",#N/A,FALSE,"Summary Financials"}</definedName>
    <definedName name="______wrn8_2" hidden="1">{"holdco",#N/A,FALSE,"Summary Financials";"holdco",#N/A,FALSE,"Summary Financials"}</definedName>
    <definedName name="______wrn8_3" localSheetId="11" hidden="1">{"holdco",#N/A,FALSE,"Summary Financials";"holdco",#N/A,FALSE,"Summary Financials"}</definedName>
    <definedName name="______wrn8_3" hidden="1">{"holdco",#N/A,FALSE,"Summary Financials";"holdco",#N/A,FALSE,"Summary Financials"}</definedName>
    <definedName name="______wrn8_4" localSheetId="11" hidden="1">{"holdco",#N/A,FALSE,"Summary Financials";"holdco",#N/A,FALSE,"Summary Financials"}</definedName>
    <definedName name="______wrn8_4" hidden="1">{"holdco",#N/A,FALSE,"Summary Financials";"holdco",#N/A,FALSE,"Summary Financials"}</definedName>
    <definedName name="_____KKK1" localSheetId="11" hidden="1">{#N/A,#N/A,FALSE,"Assessment";#N/A,#N/A,FALSE,"Staffing";#N/A,#N/A,FALSE,"Hires";#N/A,#N/A,FALSE,"Assumptions"}</definedName>
    <definedName name="_____KKK1" hidden="1">{#N/A,#N/A,FALSE,"Assessment";#N/A,#N/A,FALSE,"Staffing";#N/A,#N/A,FALSE,"Hires";#N/A,#N/A,FALSE,"Assumptions"}</definedName>
    <definedName name="_____KKK1_1" localSheetId="11" hidden="1">{#N/A,#N/A,FALSE,"Assessment";#N/A,#N/A,FALSE,"Staffing";#N/A,#N/A,FALSE,"Hires";#N/A,#N/A,FALSE,"Assumptions"}</definedName>
    <definedName name="_____KKK1_1" hidden="1">{#N/A,#N/A,FALSE,"Assessment";#N/A,#N/A,FALSE,"Staffing";#N/A,#N/A,FALSE,"Hires";#N/A,#N/A,FALSE,"Assumptions"}</definedName>
    <definedName name="_____KKK1_2" localSheetId="11" hidden="1">{#N/A,#N/A,FALSE,"Assessment";#N/A,#N/A,FALSE,"Staffing";#N/A,#N/A,FALSE,"Hires";#N/A,#N/A,FALSE,"Assumptions"}</definedName>
    <definedName name="_____KKK1_2" hidden="1">{#N/A,#N/A,FALSE,"Assessment";#N/A,#N/A,FALSE,"Staffing";#N/A,#N/A,FALSE,"Hires";#N/A,#N/A,FALSE,"Assumptions"}</definedName>
    <definedName name="_____KKK1_3" localSheetId="11" hidden="1">{#N/A,#N/A,FALSE,"Assessment";#N/A,#N/A,FALSE,"Staffing";#N/A,#N/A,FALSE,"Hires";#N/A,#N/A,FALSE,"Assumptions"}</definedName>
    <definedName name="_____KKK1_3" hidden="1">{#N/A,#N/A,FALSE,"Assessment";#N/A,#N/A,FALSE,"Staffing";#N/A,#N/A,FALSE,"Hires";#N/A,#N/A,FALSE,"Assumptions"}</definedName>
    <definedName name="_____KKK1_4" localSheetId="11" hidden="1">{#N/A,#N/A,FALSE,"Assessment";#N/A,#N/A,FALSE,"Staffing";#N/A,#N/A,FALSE,"Hires";#N/A,#N/A,FALSE,"Assumptions"}</definedName>
    <definedName name="_____KKK1_4" hidden="1">{#N/A,#N/A,FALSE,"Assessment";#N/A,#N/A,FALSE,"Staffing";#N/A,#N/A,FALSE,"Hires";#N/A,#N/A,FALSE,"Assumptions"}</definedName>
    <definedName name="_____wrn1" localSheetId="11" hidden="1">{"holdco",#N/A,FALSE,"Summary Financials";"holdco",#N/A,FALSE,"Summary Financials"}</definedName>
    <definedName name="_____wrn1" hidden="1">{"holdco",#N/A,FALSE,"Summary Financials";"holdco",#N/A,FALSE,"Summary Financials"}</definedName>
    <definedName name="_____wrn1_1" localSheetId="11" hidden="1">{"holdco",#N/A,FALSE,"Summary Financials";"holdco",#N/A,FALSE,"Summary Financials"}</definedName>
    <definedName name="_____wrn1_1" hidden="1">{"holdco",#N/A,FALSE,"Summary Financials";"holdco",#N/A,FALSE,"Summary Financials"}</definedName>
    <definedName name="_____wrn1_2" localSheetId="11" hidden="1">{"holdco",#N/A,FALSE,"Summary Financials";"holdco",#N/A,FALSE,"Summary Financials"}</definedName>
    <definedName name="_____wrn1_2" hidden="1">{"holdco",#N/A,FALSE,"Summary Financials";"holdco",#N/A,FALSE,"Summary Financials"}</definedName>
    <definedName name="_____wrn1_3" localSheetId="11" hidden="1">{"holdco",#N/A,FALSE,"Summary Financials";"holdco",#N/A,FALSE,"Summary Financials"}</definedName>
    <definedName name="_____wrn1_3" hidden="1">{"holdco",#N/A,FALSE,"Summary Financials";"holdco",#N/A,FALSE,"Summary Financials"}</definedName>
    <definedName name="_____wrn1_4" localSheetId="11" hidden="1">{"holdco",#N/A,FALSE,"Summary Financials";"holdco",#N/A,FALSE,"Summary Financials"}</definedName>
    <definedName name="_____wrn1_4" hidden="1">{"holdco",#N/A,FALSE,"Summary Financials";"holdco",#N/A,FALSE,"Summary Financials"}</definedName>
    <definedName name="_____wrn2" localSheetId="11" hidden="1">{"holdco",#N/A,FALSE,"Summary Financials";"holdco",#N/A,FALSE,"Summary Financials"}</definedName>
    <definedName name="_____wrn2" hidden="1">{"holdco",#N/A,FALSE,"Summary Financials";"holdco",#N/A,FALSE,"Summary Financials"}</definedName>
    <definedName name="_____wrn2_1" localSheetId="11" hidden="1">{"holdco",#N/A,FALSE,"Summary Financials";"holdco",#N/A,FALSE,"Summary Financials"}</definedName>
    <definedName name="_____wrn2_1" hidden="1">{"holdco",#N/A,FALSE,"Summary Financials";"holdco",#N/A,FALSE,"Summary Financials"}</definedName>
    <definedName name="_____wrn2_2" localSheetId="11" hidden="1">{"holdco",#N/A,FALSE,"Summary Financials";"holdco",#N/A,FALSE,"Summary Financials"}</definedName>
    <definedName name="_____wrn2_2" hidden="1">{"holdco",#N/A,FALSE,"Summary Financials";"holdco",#N/A,FALSE,"Summary Financials"}</definedName>
    <definedName name="_____wrn2_3" localSheetId="11" hidden="1">{"holdco",#N/A,FALSE,"Summary Financials";"holdco",#N/A,FALSE,"Summary Financials"}</definedName>
    <definedName name="_____wrn2_3" hidden="1">{"holdco",#N/A,FALSE,"Summary Financials";"holdco",#N/A,FALSE,"Summary Financials"}</definedName>
    <definedName name="_____wrn2_4" localSheetId="11" hidden="1">{"holdco",#N/A,FALSE,"Summary Financials";"holdco",#N/A,FALSE,"Summary Financials"}</definedName>
    <definedName name="_____wrn2_4" hidden="1">{"holdco",#N/A,FALSE,"Summary Financials";"holdco",#N/A,FALSE,"Summary Financials"}</definedName>
    <definedName name="_____wrn3" localSheetId="11" hidden="1">{"holdco",#N/A,FALSE,"Summary Financials";"holdco",#N/A,FALSE,"Summary Financials"}</definedName>
    <definedName name="_____wrn3" hidden="1">{"holdco",#N/A,FALSE,"Summary Financials";"holdco",#N/A,FALSE,"Summary Financials"}</definedName>
    <definedName name="_____wrn3_1" localSheetId="11" hidden="1">{"holdco",#N/A,FALSE,"Summary Financials";"holdco",#N/A,FALSE,"Summary Financials"}</definedName>
    <definedName name="_____wrn3_1" hidden="1">{"holdco",#N/A,FALSE,"Summary Financials";"holdco",#N/A,FALSE,"Summary Financials"}</definedName>
    <definedName name="_____wrn3_2" localSheetId="11" hidden="1">{"holdco",#N/A,FALSE,"Summary Financials";"holdco",#N/A,FALSE,"Summary Financials"}</definedName>
    <definedName name="_____wrn3_2" hidden="1">{"holdco",#N/A,FALSE,"Summary Financials";"holdco",#N/A,FALSE,"Summary Financials"}</definedName>
    <definedName name="_____wrn3_3" localSheetId="11" hidden="1">{"holdco",#N/A,FALSE,"Summary Financials";"holdco",#N/A,FALSE,"Summary Financials"}</definedName>
    <definedName name="_____wrn3_3" hidden="1">{"holdco",#N/A,FALSE,"Summary Financials";"holdco",#N/A,FALSE,"Summary Financials"}</definedName>
    <definedName name="_____wrn3_4" localSheetId="11" hidden="1">{"holdco",#N/A,FALSE,"Summary Financials";"holdco",#N/A,FALSE,"Summary Financials"}</definedName>
    <definedName name="_____wrn3_4" hidden="1">{"holdco",#N/A,FALSE,"Summary Financials";"holdco",#N/A,FALSE,"Summary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1"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1"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1"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1" hidden="1">{"holdco",#N/A,FALSE,"Summary Financials";"holdco",#N/A,FALSE,"Summary Financials"}</definedName>
    <definedName name="_____wrn8" hidden="1">{"holdco",#N/A,FALSE,"Summary Financials";"holdco",#N/A,FALSE,"Summary Financials"}</definedName>
    <definedName name="_____wrn8_1" localSheetId="11" hidden="1">{"holdco",#N/A,FALSE,"Summary Financials";"holdco",#N/A,FALSE,"Summary Financials"}</definedName>
    <definedName name="_____wrn8_1" hidden="1">{"holdco",#N/A,FALSE,"Summary Financials";"holdco",#N/A,FALSE,"Summary Financials"}</definedName>
    <definedName name="_____wrn8_2" localSheetId="11" hidden="1">{"holdco",#N/A,FALSE,"Summary Financials";"holdco",#N/A,FALSE,"Summary Financials"}</definedName>
    <definedName name="_____wrn8_2" hidden="1">{"holdco",#N/A,FALSE,"Summary Financials";"holdco",#N/A,FALSE,"Summary Financials"}</definedName>
    <definedName name="_____wrn8_3" localSheetId="11" hidden="1">{"holdco",#N/A,FALSE,"Summary Financials";"holdco",#N/A,FALSE,"Summary Financials"}</definedName>
    <definedName name="_____wrn8_3" hidden="1">{"holdco",#N/A,FALSE,"Summary Financials";"holdco",#N/A,FALSE,"Summary Financials"}</definedName>
    <definedName name="_____wrn8_4" localSheetId="11"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1" hidden="1">{#N/A,#N/A,FALSE,"Assessment";#N/A,#N/A,FALSE,"Staffing";#N/A,#N/A,FALSE,"Hires";#N/A,#N/A,FALSE,"Assumptions"}</definedName>
    <definedName name="__hom1" hidden="1">{#N/A,#N/A,FALSE,"Assessment";#N/A,#N/A,FALSE,"Staffing";#N/A,#N/A,FALSE,"Hires";#N/A,#N/A,FALSE,"Assumptions"}</definedName>
    <definedName name="__hom1_1" localSheetId="11" hidden="1">{#N/A,#N/A,FALSE,"Assessment";#N/A,#N/A,FALSE,"Staffing";#N/A,#N/A,FALSE,"Hires";#N/A,#N/A,FALSE,"Assumptions"}</definedName>
    <definedName name="__hom1_1" hidden="1">{#N/A,#N/A,FALSE,"Assessment";#N/A,#N/A,FALSE,"Staffing";#N/A,#N/A,FALSE,"Hires";#N/A,#N/A,FALSE,"Assumptions"}</definedName>
    <definedName name="__hom1_2" localSheetId="11" hidden="1">{#N/A,#N/A,FALSE,"Assessment";#N/A,#N/A,FALSE,"Staffing";#N/A,#N/A,FALSE,"Hires";#N/A,#N/A,FALSE,"Assumptions"}</definedName>
    <definedName name="__hom1_2" hidden="1">{#N/A,#N/A,FALSE,"Assessment";#N/A,#N/A,FALSE,"Staffing";#N/A,#N/A,FALSE,"Hires";#N/A,#N/A,FALSE,"Assumptions"}</definedName>
    <definedName name="__hom1_3" localSheetId="11" hidden="1">{#N/A,#N/A,FALSE,"Assessment";#N/A,#N/A,FALSE,"Staffing";#N/A,#N/A,FALSE,"Hires";#N/A,#N/A,FALSE,"Assumptions"}</definedName>
    <definedName name="__hom1_3" hidden="1">{#N/A,#N/A,FALSE,"Assessment";#N/A,#N/A,FALSE,"Staffing";#N/A,#N/A,FALSE,"Hires";#N/A,#N/A,FALSE,"Assumptions"}</definedName>
    <definedName name="__hom1_4" localSheetId="11"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1" hidden="1">{#N/A,#N/A,FALSE,"Assessment";#N/A,#N/A,FALSE,"Staffing";#N/A,#N/A,FALSE,"Hires";#N/A,#N/A,FALSE,"Assumptions"}</definedName>
    <definedName name="__kk1" hidden="1">{#N/A,#N/A,FALSE,"Assessment";#N/A,#N/A,FALSE,"Staffing";#N/A,#N/A,FALSE,"Hires";#N/A,#N/A,FALSE,"Assumptions"}</definedName>
    <definedName name="__kk1_1" localSheetId="11" hidden="1">{#N/A,#N/A,FALSE,"Assessment";#N/A,#N/A,FALSE,"Staffing";#N/A,#N/A,FALSE,"Hires";#N/A,#N/A,FALSE,"Assumptions"}</definedName>
    <definedName name="__kk1_1" hidden="1">{#N/A,#N/A,FALSE,"Assessment";#N/A,#N/A,FALSE,"Staffing";#N/A,#N/A,FALSE,"Hires";#N/A,#N/A,FALSE,"Assumptions"}</definedName>
    <definedName name="__kk1_2" localSheetId="11" hidden="1">{#N/A,#N/A,FALSE,"Assessment";#N/A,#N/A,FALSE,"Staffing";#N/A,#N/A,FALSE,"Hires";#N/A,#N/A,FALSE,"Assumptions"}</definedName>
    <definedName name="__kk1_2" hidden="1">{#N/A,#N/A,FALSE,"Assessment";#N/A,#N/A,FALSE,"Staffing";#N/A,#N/A,FALSE,"Hires";#N/A,#N/A,FALSE,"Assumptions"}</definedName>
    <definedName name="__kk1_3" localSheetId="11" hidden="1">{#N/A,#N/A,FALSE,"Assessment";#N/A,#N/A,FALSE,"Staffing";#N/A,#N/A,FALSE,"Hires";#N/A,#N/A,FALSE,"Assumptions"}</definedName>
    <definedName name="__kk1_3" hidden="1">{#N/A,#N/A,FALSE,"Assessment";#N/A,#N/A,FALSE,"Staffing";#N/A,#N/A,FALSE,"Hires";#N/A,#N/A,FALSE,"Assumptions"}</definedName>
    <definedName name="__kk1_4" localSheetId="11" hidden="1">{#N/A,#N/A,FALSE,"Assessment";#N/A,#N/A,FALSE,"Staffing";#N/A,#N/A,FALSE,"Hires";#N/A,#N/A,FALSE,"Assumptions"}</definedName>
    <definedName name="__kk1_4" hidden="1">{#N/A,#N/A,FALSE,"Assessment";#N/A,#N/A,FALSE,"Staffing";#N/A,#N/A,FALSE,"Hires";#N/A,#N/A,FALSE,"Assumptions"}</definedName>
    <definedName name="__KKK1" localSheetId="11" hidden="1">{#N/A,#N/A,FALSE,"Assessment";#N/A,#N/A,FALSE,"Staffing";#N/A,#N/A,FALSE,"Hires";#N/A,#N/A,FALSE,"Assumptions"}</definedName>
    <definedName name="__KKK1" hidden="1">{#N/A,#N/A,FALSE,"Assessment";#N/A,#N/A,FALSE,"Staffing";#N/A,#N/A,FALSE,"Hires";#N/A,#N/A,FALSE,"Assumptions"}</definedName>
    <definedName name="__KKK1_1" localSheetId="11" hidden="1">{#N/A,#N/A,FALSE,"Assessment";#N/A,#N/A,FALSE,"Staffing";#N/A,#N/A,FALSE,"Hires";#N/A,#N/A,FALSE,"Assumptions"}</definedName>
    <definedName name="__KKK1_1" hidden="1">{#N/A,#N/A,FALSE,"Assessment";#N/A,#N/A,FALSE,"Staffing";#N/A,#N/A,FALSE,"Hires";#N/A,#N/A,FALSE,"Assumptions"}</definedName>
    <definedName name="__KKK1_2" localSheetId="11" hidden="1">{#N/A,#N/A,FALSE,"Assessment";#N/A,#N/A,FALSE,"Staffing";#N/A,#N/A,FALSE,"Hires";#N/A,#N/A,FALSE,"Assumptions"}</definedName>
    <definedName name="__KKK1_2" hidden="1">{#N/A,#N/A,FALSE,"Assessment";#N/A,#N/A,FALSE,"Staffing";#N/A,#N/A,FALSE,"Hires";#N/A,#N/A,FALSE,"Assumptions"}</definedName>
    <definedName name="__KKK1_3" localSheetId="11" hidden="1">{#N/A,#N/A,FALSE,"Assessment";#N/A,#N/A,FALSE,"Staffing";#N/A,#N/A,FALSE,"Hires";#N/A,#N/A,FALSE,"Assumptions"}</definedName>
    <definedName name="__KKK1_3" hidden="1">{#N/A,#N/A,FALSE,"Assessment";#N/A,#N/A,FALSE,"Staffing";#N/A,#N/A,FALSE,"Hires";#N/A,#N/A,FALSE,"Assumptions"}</definedName>
    <definedName name="__KKK1_4" localSheetId="11" hidden="1">{#N/A,#N/A,FALSE,"Assessment";#N/A,#N/A,FALSE,"Staffing";#N/A,#N/A,FALSE,"Hires";#N/A,#N/A,FALSE,"Assumptions"}</definedName>
    <definedName name="__KKK1_4" hidden="1">{#N/A,#N/A,FALSE,"Assessment";#N/A,#N/A,FALSE,"Staffing";#N/A,#N/A,FALSE,"Hires";#N/A,#N/A,FALSE,"Assumptions"}</definedName>
    <definedName name="__wrn1" localSheetId="11" hidden="1">{"holdco",#N/A,FALSE,"Summary Financials";"holdco",#N/A,FALSE,"Summary Financials"}</definedName>
    <definedName name="__wrn1" hidden="1">{"holdco",#N/A,FALSE,"Summary Financials";"holdco",#N/A,FALSE,"Summary Financials"}</definedName>
    <definedName name="__wrn1_1" localSheetId="11" hidden="1">{"holdco",#N/A,FALSE,"Summary Financials";"holdco",#N/A,FALSE,"Summary Financials"}</definedName>
    <definedName name="__wrn1_1" hidden="1">{"holdco",#N/A,FALSE,"Summary Financials";"holdco",#N/A,FALSE,"Summary Financials"}</definedName>
    <definedName name="__wrn1_2" localSheetId="11" hidden="1">{"holdco",#N/A,FALSE,"Summary Financials";"holdco",#N/A,FALSE,"Summary Financials"}</definedName>
    <definedName name="__wrn1_2" hidden="1">{"holdco",#N/A,FALSE,"Summary Financials";"holdco",#N/A,FALSE,"Summary Financials"}</definedName>
    <definedName name="__wrn1_3" localSheetId="11" hidden="1">{"holdco",#N/A,FALSE,"Summary Financials";"holdco",#N/A,FALSE,"Summary Financials"}</definedName>
    <definedName name="__wrn1_3" hidden="1">{"holdco",#N/A,FALSE,"Summary Financials";"holdco",#N/A,FALSE,"Summary Financials"}</definedName>
    <definedName name="__wrn1_4" localSheetId="11" hidden="1">{"holdco",#N/A,FALSE,"Summary Financials";"holdco",#N/A,FALSE,"Summary Financials"}</definedName>
    <definedName name="__wrn1_4" hidden="1">{"holdco",#N/A,FALSE,"Summary Financials";"holdco",#N/A,FALSE,"Summary Financials"}</definedName>
    <definedName name="__wrn2" localSheetId="11" hidden="1">{"holdco",#N/A,FALSE,"Summary Financials";"holdco",#N/A,FALSE,"Summary Financials"}</definedName>
    <definedName name="__wrn2" hidden="1">{"holdco",#N/A,FALSE,"Summary Financials";"holdco",#N/A,FALSE,"Summary Financials"}</definedName>
    <definedName name="__wrn2_1" localSheetId="11" hidden="1">{"holdco",#N/A,FALSE,"Summary Financials";"holdco",#N/A,FALSE,"Summary Financials"}</definedName>
    <definedName name="__wrn2_1" hidden="1">{"holdco",#N/A,FALSE,"Summary Financials";"holdco",#N/A,FALSE,"Summary Financials"}</definedName>
    <definedName name="__wrn2_2" localSheetId="11" hidden="1">{"holdco",#N/A,FALSE,"Summary Financials";"holdco",#N/A,FALSE,"Summary Financials"}</definedName>
    <definedName name="__wrn2_2" hidden="1">{"holdco",#N/A,FALSE,"Summary Financials";"holdco",#N/A,FALSE,"Summary Financials"}</definedName>
    <definedName name="__wrn2_3" localSheetId="11" hidden="1">{"holdco",#N/A,FALSE,"Summary Financials";"holdco",#N/A,FALSE,"Summary Financials"}</definedName>
    <definedName name="__wrn2_3" hidden="1">{"holdco",#N/A,FALSE,"Summary Financials";"holdco",#N/A,FALSE,"Summary Financials"}</definedName>
    <definedName name="__wrn2_4" localSheetId="11" hidden="1">{"holdco",#N/A,FALSE,"Summary Financials";"holdco",#N/A,FALSE,"Summary Financials"}</definedName>
    <definedName name="__wrn2_4" hidden="1">{"holdco",#N/A,FALSE,"Summary Financials";"holdco",#N/A,FALSE,"Summary Financials"}</definedName>
    <definedName name="__wrn3" localSheetId="11" hidden="1">{"holdco",#N/A,FALSE,"Summary Financials";"holdco",#N/A,FALSE,"Summary Financials"}</definedName>
    <definedName name="__wrn3" hidden="1">{"holdco",#N/A,FALSE,"Summary Financials";"holdco",#N/A,FALSE,"Summary Financials"}</definedName>
    <definedName name="__wrn3_1" localSheetId="11" hidden="1">{"holdco",#N/A,FALSE,"Summary Financials";"holdco",#N/A,FALSE,"Summary Financials"}</definedName>
    <definedName name="__wrn3_1" hidden="1">{"holdco",#N/A,FALSE,"Summary Financials";"holdco",#N/A,FALSE,"Summary Financials"}</definedName>
    <definedName name="__wrn3_2" localSheetId="11" hidden="1">{"holdco",#N/A,FALSE,"Summary Financials";"holdco",#N/A,FALSE,"Summary Financials"}</definedName>
    <definedName name="__wrn3_2" hidden="1">{"holdco",#N/A,FALSE,"Summary Financials";"holdco",#N/A,FALSE,"Summary Financials"}</definedName>
    <definedName name="__wrn3_3" localSheetId="11" hidden="1">{"holdco",#N/A,FALSE,"Summary Financials";"holdco",#N/A,FALSE,"Summary Financials"}</definedName>
    <definedName name="__wrn3_3" hidden="1">{"holdco",#N/A,FALSE,"Summary Financials";"holdco",#N/A,FALSE,"Summary Financials"}</definedName>
    <definedName name="__wrn3_4" localSheetId="11" hidden="1">{"holdco",#N/A,FALSE,"Summary Financials";"holdco",#N/A,FALSE,"Summary Financials"}</definedName>
    <definedName name="__wrn3_4" hidden="1">{"holdco",#N/A,FALSE,"Summary Financials";"holdco",#N/A,FALSE,"Summary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1"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1"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1"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1" hidden="1">{"holdco",#N/A,FALSE,"Summary Financials";"holdco",#N/A,FALSE,"Summary Financials"}</definedName>
    <definedName name="__wrn8" hidden="1">{"holdco",#N/A,FALSE,"Summary Financials";"holdco",#N/A,FALSE,"Summary Financials"}</definedName>
    <definedName name="__wrn8_1" localSheetId="11" hidden="1">{"holdco",#N/A,FALSE,"Summary Financials";"holdco",#N/A,FALSE,"Summary Financials"}</definedName>
    <definedName name="__wrn8_1" hidden="1">{"holdco",#N/A,FALSE,"Summary Financials";"holdco",#N/A,FALSE,"Summary Financials"}</definedName>
    <definedName name="__wrn8_2" localSheetId="11" hidden="1">{"holdco",#N/A,FALSE,"Summary Financials";"holdco",#N/A,FALSE,"Summary Financials"}</definedName>
    <definedName name="__wrn8_2" hidden="1">{"holdco",#N/A,FALSE,"Summary Financials";"holdco",#N/A,FALSE,"Summary Financials"}</definedName>
    <definedName name="__wrn8_3" localSheetId="11" hidden="1">{"holdco",#N/A,FALSE,"Summary Financials";"holdco",#N/A,FALSE,"Summary Financials"}</definedName>
    <definedName name="__wrn8_3" hidden="1">{"holdco",#N/A,FALSE,"Summary Financials";"holdco",#N/A,FALSE,"Summary Financials"}</definedName>
    <definedName name="__wrn8_4" localSheetId="11"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localSheetId="11" hidden="1">#REF!</definedName>
    <definedName name="_AtRisk_FitDataRange_FIT_1011A_FBAE" hidden="1">#REF!</definedName>
    <definedName name="_AtRisk_FitDataRange_FIT_17E8C_20BD8" localSheetId="11" hidden="1">#REF!</definedName>
    <definedName name="_AtRisk_FitDataRange_FIT_17E8C_20BD8" hidden="1">#REF!</definedName>
    <definedName name="_AtRisk_FitDataRange_FIT_1DEB0_6DB18" localSheetId="11" hidden="1">#REF!</definedName>
    <definedName name="_AtRisk_FitDataRange_FIT_1DEB0_6DB18" hidden="1">#REF!</definedName>
    <definedName name="_AtRisk_FitDataRange_FIT_2280B_45A39" hidden="1">'[3]8. Model G '!#REF!</definedName>
    <definedName name="_AtRisk_FitDataRange_FIT_323D9_6FBA6" localSheetId="11" hidden="1">#REF!</definedName>
    <definedName name="_AtRisk_FitDataRange_FIT_323D9_6FBA6" hidden="1">#REF!</definedName>
    <definedName name="_AtRisk_FitDataRange_FIT_365FC_67E33" localSheetId="11" hidden="1">#REF!</definedName>
    <definedName name="_AtRisk_FitDataRange_FIT_365FC_67E33" hidden="1">#REF!</definedName>
    <definedName name="_AtRisk_FitDataRange_FIT_532DB_74BED" localSheetId="11" hidden="1">#REF!</definedName>
    <definedName name="_AtRisk_FitDataRange_FIT_532DB_74BED" hidden="1">#REF!</definedName>
    <definedName name="_AtRisk_FitDataRange_FIT_6608D_D355B" localSheetId="11" hidden="1">#REF!</definedName>
    <definedName name="_AtRisk_FitDataRange_FIT_6608D_D355B" hidden="1">#REF!</definedName>
    <definedName name="_AtRisk_FitDataRange_FIT_8286E_12734" localSheetId="11" hidden="1">#REF!</definedName>
    <definedName name="_AtRisk_FitDataRange_FIT_8286E_12734" hidden="1">#REF!</definedName>
    <definedName name="_AtRisk_FitDataRange_FIT_89C7D_AAA8F" localSheetId="11" hidden="1">#REF!</definedName>
    <definedName name="_AtRisk_FitDataRange_FIT_89C7D_AAA8F" hidden="1">#REF!</definedName>
    <definedName name="_AtRisk_FitDataRange_FIT_9455F_F06D3" localSheetId="11" hidden="1">#REF!</definedName>
    <definedName name="_AtRisk_FitDataRange_FIT_9455F_F06D3" hidden="1">#REF!</definedName>
    <definedName name="_AtRisk_FitDataRange_FIT_A28F9_8D09A" hidden="1">'[3]8. Model G '!#REF!</definedName>
    <definedName name="_AtRisk_FitDataRange_FIT_A3DBD_EDC1C" localSheetId="11" hidden="1">#REF!</definedName>
    <definedName name="_AtRisk_FitDataRange_FIT_A3DBD_EDC1C" hidden="1">#REF!</definedName>
    <definedName name="_AtRisk_FitDataRange_FIT_A4EA1_559A" localSheetId="11" hidden="1">#REF!</definedName>
    <definedName name="_AtRisk_FitDataRange_FIT_A4EA1_559A" hidden="1">#REF!</definedName>
    <definedName name="_AtRisk_FitDataRange_FIT_B45A0_D9C47" localSheetId="11" hidden="1">#REF!</definedName>
    <definedName name="_AtRisk_FitDataRange_FIT_B45A0_D9C47" hidden="1">#REF!</definedName>
    <definedName name="_AtRisk_FitDataRange_FIT_B529B_53E7B" localSheetId="11" hidden="1">#REF!</definedName>
    <definedName name="_AtRisk_FitDataRange_FIT_B529B_53E7B" hidden="1">#REF!</definedName>
    <definedName name="_AtRisk_FitDataRange_FIT_B7BA1_791C6" localSheetId="11" hidden="1">#REF!</definedName>
    <definedName name="_AtRisk_FitDataRange_FIT_B7BA1_791C6" hidden="1">#REF!</definedName>
    <definedName name="_AtRisk_FitDataRange_FIT_BDACA_CB639" localSheetId="11" hidden="1">#REF!</definedName>
    <definedName name="_AtRisk_FitDataRange_FIT_BDACA_CB639" hidden="1">#REF!</definedName>
    <definedName name="_AtRisk_FitDataRange_FIT_C34BA_CC8A8" localSheetId="11" hidden="1">#REF!</definedName>
    <definedName name="_AtRisk_FitDataRange_FIT_C34BA_CC8A8" hidden="1">#REF!</definedName>
    <definedName name="_AtRisk_FitDataRange_FIT_C6B51_97A11" localSheetId="11" hidden="1">#REF!</definedName>
    <definedName name="_AtRisk_FitDataRange_FIT_C6B51_97A11" hidden="1">#REF!</definedName>
    <definedName name="_AtRisk_FitDataRange_FIT_CCE47_9E8E0" localSheetId="11" hidden="1">#REF!</definedName>
    <definedName name="_AtRisk_FitDataRange_FIT_CCE47_9E8E0" hidden="1">#REF!</definedName>
    <definedName name="_AtRisk_FitDataRange_FIT_D042_BF427" localSheetId="11" hidden="1">#REF!</definedName>
    <definedName name="_AtRisk_FitDataRange_FIT_D042_BF427" hidden="1">#REF!</definedName>
    <definedName name="_AtRisk_FitDataRange_FIT_D76B2_3E4A4" localSheetId="11" hidden="1">#REF!</definedName>
    <definedName name="_AtRisk_FitDataRange_FIT_D76B2_3E4A4" hidden="1">#REF!</definedName>
    <definedName name="_AtRisk_FitDataRange_FIT_E287_8F623" localSheetId="11" hidden="1">#REF!</definedName>
    <definedName name="_AtRisk_FitDataRange_FIT_E287_8F623" hidden="1">#REF!</definedName>
    <definedName name="_AtRisk_FitDataRange_FIT_EF6A6_1836D" localSheetId="11" hidden="1">#REF!</definedName>
    <definedName name="_AtRisk_FitDataRange_FIT_EF6A6_1836D" hidden="1">#REF!</definedName>
    <definedName name="_AtRisk_SimSetting_AutomaticallyGenerateReports" hidden="1">FALSE</definedName>
    <definedName name="_AtRisk_SimSetting_AutomaticResultsDisplayMode" localSheetId="11"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11"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1" hidden="1">#REF!</definedName>
    <definedName name="_example" hidden="1">#REF!</definedName>
    <definedName name="_Fill" localSheetId="11" hidden="1">#REF!</definedName>
    <definedName name="_Fill" hidden="1">#REF!</definedName>
    <definedName name="_Key1" localSheetId="11" hidden="1">#REF!</definedName>
    <definedName name="_Key1" hidden="1">#REF!</definedName>
    <definedName name="_Key2" hidden="1">#REF!</definedName>
    <definedName name="_Order1" hidden="1">255</definedName>
    <definedName name="_Order2" hidden="1">0</definedName>
    <definedName name="_Sort" localSheetId="11" hidden="1">#REF!</definedName>
    <definedName name="_Sort" hidden="1">#REF!</definedName>
    <definedName name="a" localSheetId="11"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1" hidden="1">[4]Sheet1!#REF!</definedName>
    <definedName name="ACwvu.CapersView." hidden="1">[4]Sheet1!#REF!</definedName>
    <definedName name="ACwvu.Japan_Capers_Ed_Pub." localSheetId="11" hidden="1">#REF!</definedName>
    <definedName name="ACwvu.Japan_Capers_Ed_Pub." hidden="1">#REF!</definedName>
    <definedName name="ACwvu.KJP_CC." localSheetId="11" hidden="1">#REF!</definedName>
    <definedName name="ACwvu.KJP_CC." hidden="1">#REF!</definedName>
    <definedName name="ADD" localSheetId="10">'[5]R5 Input page'!$D$92:$M$92</definedName>
    <definedName name="ADD" localSheetId="11">'[6]R5 Input page'!$D$98:$M$98</definedName>
    <definedName name="ADD" localSheetId="4">'RIIO-1 RPI and PVF'!#REF!</definedName>
    <definedName name="ADD">#REF!</definedName>
    <definedName name="ADDSF6" localSheetId="11">#REF!</definedName>
    <definedName name="ADDSF6" localSheetId="4">'RIIO-1 RPI and PVF'!#REF!</definedName>
    <definedName name="ADDSF6">#REF!</definedName>
    <definedName name="AFFTIRG" localSheetId="10">'[5]R5 Input page'!$E$109:$M$109</definedName>
    <definedName name="AFFTIRG" localSheetId="11">'[6]R5 Input page'!$E$115:$M$115</definedName>
    <definedName name="AFFTIRG" localSheetId="4">'RIIO-1 RPI and PVF'!#REF!</definedName>
    <definedName name="AFFTIRG">#REF!</definedName>
    <definedName name="AFFTIRG2">'[7]R5 Input page'!$F$112:$M$112</definedName>
    <definedName name="AFFTIRG3">'[7]R5 Input page'!$F$121:$M$121</definedName>
    <definedName name="AFFTIRG4">'[7]R5 Input page'!$F$130:$M$130</definedName>
    <definedName name="AFFTIRG5">'[7]R5 Input page'!$F$139:$M$139</definedName>
    <definedName name="AFFTIRGDEPN" localSheetId="10">'[5]R5 Input page'!$E$110:$M$110</definedName>
    <definedName name="AFFTIRGDEPN" localSheetId="11">'[6]R5 Input page'!$E$116:$M$116</definedName>
    <definedName name="AFFTIRGDEPN" localSheetId="4">'RIIO-1 RPI and PVF'!#REF!</definedName>
    <definedName name="AFFTIRGDEPN">#REF!</definedName>
    <definedName name="AFFTIRGDepn2">'[7]R5 Input page'!$F$113:$M$113</definedName>
    <definedName name="AFFTIRGDepn3">'[7]R5 Input page'!$F$122:$M$122</definedName>
    <definedName name="AFFTIRGDepn4">'[7]R5 Input page'!$F$131:$M$131</definedName>
    <definedName name="AFFTIRGDepn5">'[7]R5 Input page'!$F$140:$M$140</definedName>
    <definedName name="ALE" localSheetId="10">'[5]R5 Input page'!$D$96:$M$96</definedName>
    <definedName name="ALE" localSheetId="11">'[6]R5 Input page'!$D$102:$M$102</definedName>
    <definedName name="ALE" localSheetId="4">'RIIO-1 RPI and PVF'!#REF!</definedName>
    <definedName name="ALE">#REF!</definedName>
    <definedName name="ANIA" localSheetId="10">'[5]R9 Innovation incentive'!$F$26:$M$26</definedName>
    <definedName name="ANIA" localSheetId="11">'[6]R9 Innovation incentive'!$F$26:$M$26</definedName>
    <definedName name="ANIA" localSheetId="4">'[8]R9 Innovation incentive'!$F$26:$M$26</definedName>
    <definedName name="ANIA">#REF!</definedName>
    <definedName name="ANLL" localSheetId="11">'[9]R4 Licence Condition Values'!$F$52:$M$52</definedName>
    <definedName name="ANLL">'[9]R4 Licence Condition Values'!$F$52:$M$52</definedName>
    <definedName name="ANLU" localSheetId="11">'[9]R4 Licence Condition Values'!$F$53:$M$53</definedName>
    <definedName name="ANLU">'[9]R4 Licence Condition Values'!$F$53:$M$53</definedName>
    <definedName name="AssetClass" localSheetId="11" hidden="1">'[10]A0.5_Data_Constants'!$A$71:$A$76</definedName>
    <definedName name="AssetClass" hidden="1">'[11]A0.5_Data_Constants'!$A$71:$A$76</definedName>
    <definedName name="AssetDesc" localSheetId="11" hidden="1">'[10]A0.5_Data_Constants'!$B$55:$B$103</definedName>
    <definedName name="AssetDesc" hidden="1">'[11]A0.5_Data_Constants'!$B$55:$B$103</definedName>
    <definedName name="ATIRG" localSheetId="10">'[5]R5 Input page'!$E$113:$M$113</definedName>
    <definedName name="ATIRG" localSheetId="11">'[6]R5 Input page'!$E$119:$M$119</definedName>
    <definedName name="ATIRG" localSheetId="4">'RIIO-1 RPI and PVF'!#REF!</definedName>
    <definedName name="ATIRG">#REF!</definedName>
    <definedName name="ATIRG2">'[7]R5 Input page'!$F$116:$M$116</definedName>
    <definedName name="ATIRG3">'[7]R5 Input page'!$F$125:$M$125</definedName>
    <definedName name="ATIRG4">'[7]R5 Input page'!$F$134:$M$134</definedName>
    <definedName name="ATIRG5">'[7]R5 Input page'!$F$143:$M$143</definedName>
    <definedName name="b" localSheetId="11" hidden="1">{#N/A,#N/A,FALSE,"DI 2 YEAR MASTER SCHEDULE"}</definedName>
    <definedName name="b" hidden="1">{#N/A,#N/A,FALSE,"DI 2 YEAR MASTER SCHEDULE"}</definedName>
    <definedName name="BASE" localSheetId="10">'[5]R5 Input page'!$E$91</definedName>
    <definedName name="BASE" localSheetId="11">'[6]R5 Input page'!$E$97</definedName>
    <definedName name="BASE" localSheetId="4">'RIIO-1 RPI and PVF'!#REF!</definedName>
    <definedName name="BASE">#REF!</definedName>
    <definedName name="Baseline_Risk" localSheetId="11">#REF!</definedName>
    <definedName name="Baseline_Risk">#REF!</definedName>
    <definedName name="bb" localSheetId="11" hidden="1">{#N/A,#N/A,FALSE,"PRJCTED MNTHLY QTY's"}</definedName>
    <definedName name="bb" hidden="1">{#N/A,#N/A,FALSE,"PRJCTED MNTHLY QTY's"}</definedName>
    <definedName name="bbbb" localSheetId="11" hidden="1">{#N/A,#N/A,FALSE,"PRJCTED QTRLY QTY's"}</definedName>
    <definedName name="bbbb" hidden="1">{#N/A,#N/A,FALSE,"PRJCTED QTRLY QTY's"}</definedName>
    <definedName name="bbbbbb" localSheetId="11" hidden="1">{#N/A,#N/A,FALSE,"PRJCTED QTRLY QTY's"}</definedName>
    <definedName name="bbbbbb" hidden="1">{#N/A,#N/A,FALSE,"PRJCTED QTRLY QTY's"}</definedName>
    <definedName name="BBC" localSheetId="11">'[9]R5 Input page'!$F$128:$M$128</definedName>
    <definedName name="BBC">'[9]R5 Input page'!$F$128:$M$128</definedName>
    <definedName name="BExEZ4HBCC06708765M8A06KCR7P" hidden="1">#N/A</definedName>
    <definedName name="BLPH1" localSheetId="11" hidden="1">[12]Sheet2!#REF!</definedName>
    <definedName name="BLPH1" hidden="1">[12]Sheet2!#REF!</definedName>
    <definedName name="BLPH10" localSheetId="11" hidden="1">#REF!</definedName>
    <definedName name="BLPH10" hidden="1">#REF!</definedName>
    <definedName name="BLPH100" localSheetId="11" hidden="1">#REF!</definedName>
    <definedName name="BLPH100" hidden="1">#REF!</definedName>
    <definedName name="BLPH101" localSheetId="11"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1" hidden="1">[12]Sheet2!#REF!</definedName>
    <definedName name="BLPH2" hidden="1">[12]Sheet2!#REF!</definedName>
    <definedName name="BLPH20" localSheetId="11" hidden="1">#REF!</definedName>
    <definedName name="BLPH20" hidden="1">#REF!</definedName>
    <definedName name="BLPH200" localSheetId="11" hidden="1">#REF!</definedName>
    <definedName name="BLPH200" hidden="1">#REF!</definedName>
    <definedName name="BLPH201" localSheetId="11"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'[13]Risk-Free Rate'!$AQ$15</definedName>
    <definedName name="BLPH210" localSheetId="11" hidden="1">#REF!</definedName>
    <definedName name="BLPH210" hidden="1">#REF!</definedName>
    <definedName name="BLPH211" localSheetId="11" hidden="1">#REF!</definedName>
    <definedName name="BLPH211" hidden="1">#REF!</definedName>
    <definedName name="BLPH212" localSheetId="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'[13]Risk-Free Rate'!$AN$15</definedName>
    <definedName name="BLPH220" localSheetId="11" hidden="1">#REF!</definedName>
    <definedName name="BLPH220" hidden="1">#REF!</definedName>
    <definedName name="BLPH221" localSheetId="11" hidden="1">#REF!</definedName>
    <definedName name="BLPH221" hidden="1">#REF!</definedName>
    <definedName name="BLPH222" localSheetId="1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'[13]Risk-Free Rate'!$AK$15</definedName>
    <definedName name="BLPH230" localSheetId="11" hidden="1">#REF!</definedName>
    <definedName name="BLPH230" hidden="1">#REF!</definedName>
    <definedName name="BLPH231" localSheetId="11" hidden="1">#REF!</definedName>
    <definedName name="BLPH231" hidden="1">#REF!</definedName>
    <definedName name="BLPH232" localSheetId="1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'[13]Risk-Free Rate'!$AH$15</definedName>
    <definedName name="BLPH240" localSheetId="11" hidden="1">#REF!</definedName>
    <definedName name="BLPH240" hidden="1">#REF!</definedName>
    <definedName name="BLPH241" localSheetId="11" hidden="1">#REF!</definedName>
    <definedName name="BLPH241" hidden="1">#REF!</definedName>
    <definedName name="BLPH242" localSheetId="1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'[13]Risk-Free Rate'!$AE$15</definedName>
    <definedName name="BLPH250" localSheetId="11" hidden="1">#REF!</definedName>
    <definedName name="BLPH250" hidden="1">#REF!</definedName>
    <definedName name="BLPH251" localSheetId="11" hidden="1">#REF!</definedName>
    <definedName name="BLPH251" hidden="1">#REF!</definedName>
    <definedName name="BLPH252" localSheetId="1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'[13]Risk-Free Rate'!$AB$15</definedName>
    <definedName name="BLPH260" localSheetId="11" hidden="1">#REF!</definedName>
    <definedName name="BLPH260" hidden="1">#REF!</definedName>
    <definedName name="BLPH261" localSheetId="11" hidden="1">#REF!</definedName>
    <definedName name="BLPH261" hidden="1">#REF!</definedName>
    <definedName name="BLPH262" localSheetId="1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'[13]Risk-Free Rate'!$Y$15</definedName>
    <definedName name="BLPH270" localSheetId="11" hidden="1">#REF!</definedName>
    <definedName name="BLPH270" hidden="1">#REF!</definedName>
    <definedName name="BLPH271" localSheetId="11" hidden="1">#REF!</definedName>
    <definedName name="BLPH271" hidden="1">#REF!</definedName>
    <definedName name="BLPH272" localSheetId="1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'[13]Risk-Free Rate'!$V$15</definedName>
    <definedName name="BLPH280" localSheetId="11" hidden="1">#REF!</definedName>
    <definedName name="BLPH280" hidden="1">#REF!</definedName>
    <definedName name="BLPH281" localSheetId="11" hidden="1">#REF!</definedName>
    <definedName name="BLPH281" hidden="1">#REF!</definedName>
    <definedName name="BLPH282" localSheetId="1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'[13]Risk-Free Rate'!$S$15</definedName>
    <definedName name="BLPH290" localSheetId="11" hidden="1">#REF!</definedName>
    <definedName name="BLPH290" hidden="1">#REF!</definedName>
    <definedName name="BLPH291" localSheetId="11" hidden="1">#REF!</definedName>
    <definedName name="BLPH291" hidden="1">#REF!</definedName>
    <definedName name="BLPH292" localSheetId="1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'[13]Risk-Free Rate'!$P$15</definedName>
    <definedName name="BLPH300" localSheetId="11" hidden="1">#REF!</definedName>
    <definedName name="BLPH300" hidden="1">#REF!</definedName>
    <definedName name="BLPH301" localSheetId="11" hidden="1">#REF!</definedName>
    <definedName name="BLPH301" hidden="1">#REF!</definedName>
    <definedName name="BLPH302" localSheetId="1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'[13]Risk-Free Rate'!$M$15</definedName>
    <definedName name="BLPH310" localSheetId="11" hidden="1">#REF!</definedName>
    <definedName name="BLPH310" hidden="1">#REF!</definedName>
    <definedName name="BLPH311" localSheetId="11" hidden="1">#REF!</definedName>
    <definedName name="BLPH311" hidden="1">#REF!</definedName>
    <definedName name="BLPH312" localSheetId="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'[13]Risk-Free Rate'!$J$15</definedName>
    <definedName name="BLPH320" localSheetId="11" hidden="1">#REF!</definedName>
    <definedName name="BLPH320" hidden="1">#REF!</definedName>
    <definedName name="BLPH321" localSheetId="11" hidden="1">#REF!</definedName>
    <definedName name="BLPH321" hidden="1">#REF!</definedName>
    <definedName name="BLPH322" localSheetId="1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'[13]Risk-Free Rate'!$G$15</definedName>
    <definedName name="BLPH330" localSheetId="11" hidden="1">#REF!</definedName>
    <definedName name="BLPH330" hidden="1">#REF!</definedName>
    <definedName name="BLPH331" localSheetId="11" hidden="1">#REF!</definedName>
    <definedName name="BLPH331" hidden="1">#REF!</definedName>
    <definedName name="BLPH332" localSheetId="1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'[13]Risk-Free Rate'!$D$15</definedName>
    <definedName name="BLPH340" localSheetId="11" hidden="1">#REF!</definedName>
    <definedName name="BLPH340" hidden="1">#REF!</definedName>
    <definedName name="BLPH341" localSheetId="11" hidden="1">#REF!</definedName>
    <definedName name="BLPH341" hidden="1">#REF!</definedName>
    <definedName name="BLPH342" localSheetId="1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'[13]Risk-Free Rate'!$A$15</definedName>
    <definedName name="BLPH350" localSheetId="11" hidden="1">#REF!</definedName>
    <definedName name="BLPH350" hidden="1">#REF!</definedName>
    <definedName name="BLPH351" localSheetId="11" hidden="1">#REF!</definedName>
    <definedName name="BLPH351" hidden="1">#REF!</definedName>
    <definedName name="BLPH352" localSheetId="1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1" hidden="1">[12]Sheet2!#REF!</definedName>
    <definedName name="BLPH5" hidden="1">[12]Sheet2!#REF!</definedName>
    <definedName name="BLPH50" localSheetId="11" hidden="1">#REF!</definedName>
    <definedName name="BLPH50" hidden="1">#REF!</definedName>
    <definedName name="BLPH51" localSheetId="11" hidden="1">#REF!</definedName>
    <definedName name="BLPH51" hidden="1">#REF!</definedName>
    <definedName name="BLPH52" localSheetId="1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10">'[5]R5 Input page'!$F$102:$M$102</definedName>
    <definedName name="BPC" localSheetId="11">'[6]R5 Input page'!$F$108:$M$108</definedName>
    <definedName name="BPC" localSheetId="4">'RIIO-1 RPI and PVF'!#REF!</definedName>
    <definedName name="BPC">#REF!</definedName>
    <definedName name="BPC2020_21" localSheetId="11">'[14]2.1 Revenue_Interface'!$AB$108</definedName>
    <definedName name="BPC2020_21">'[15]2.1 Revenue_Interface'!$AB$108</definedName>
    <definedName name="BPCGROUP" localSheetId="10">'[5]R5 Input page'!#REF!</definedName>
    <definedName name="BPCGROUP" localSheetId="11">'[6]R5 Input page'!#REF!</definedName>
    <definedName name="BPCGROUP" localSheetId="4">'RIIO-1 RPI and PVF'!#REF!</definedName>
    <definedName name="BPCGROUP">#REF!</definedName>
    <definedName name="BPCLIMIT" localSheetId="10">'[5]R4 Licence Condition Values'!#REF!</definedName>
    <definedName name="BPCLIMIT" localSheetId="11">'[6]R4 Licence Condition Values'!#REF!</definedName>
    <definedName name="BPCLIMIT" localSheetId="4">'[8]R4 Licence Condition Values'!#REF!</definedName>
    <definedName name="BPCLIMIT">#REF!</definedName>
    <definedName name="BPCLIMIT2" localSheetId="10">'[5]R5 Input page'!#REF!</definedName>
    <definedName name="BPCLIMIT2" localSheetId="11">'[6]R5 Input page'!#REF!</definedName>
    <definedName name="BPCLIMIT2" localSheetId="4">'RIIO-1 RPI and PVF'!#REF!</definedName>
    <definedName name="BPCLIMIT2">#REF!</definedName>
    <definedName name="BR" comment="Transmission Base Revenue">'[7]R6 Base revenue'!$F$14:$M$14</definedName>
    <definedName name="BR2020_21" localSheetId="11">'[14]2.1 Revenue_Interface'!$AB$106</definedName>
    <definedName name="BR2020_21">'[15]2.1 Revenue_Interface'!$AB$106</definedName>
    <definedName name="BRt" comment="Transmission Base Revenue" localSheetId="10">'[5]R6 Base revenue'!$F$12:$M$12</definedName>
    <definedName name="BRt" comment="Transmission Base Revenue" localSheetId="11">'[6]R6 Base revenue'!$F$12:$O$12</definedName>
    <definedName name="BRt" comment="Transmission Base Revenue" localSheetId="12">'[9]R6 TO Base revenue'!$F$11:$M$11</definedName>
    <definedName name="BRt" comment="Transmission Base Revenue" localSheetId="4">'[8]R6 True Up'!$F$12:$M$12</definedName>
    <definedName name="BRt" comment="Transmission Base Revenue">#REF!</definedName>
    <definedName name="BSTC" localSheetId="11">#REF!</definedName>
    <definedName name="BSTC">#REF!</definedName>
    <definedName name="CANMR" localSheetId="10">'[5]R5 Input page'!#REF!</definedName>
    <definedName name="CANMR" localSheetId="11">'[6]R5 Input page'!#REF!</definedName>
    <definedName name="CANMR" localSheetId="4">'RIIO-1 RPI and PVF'!#REF!</definedName>
    <definedName name="CANMR">#REF!</definedName>
    <definedName name="CAP" localSheetId="11">'[9]R4 Licence Condition Values'!$F$66:$M$66</definedName>
    <definedName name="CAP">'[9]R4 Licence Condition Values'!$F$66:$M$66</definedName>
    <definedName name="CCTIRG" localSheetId="10">'[5]R4 Licence Condition Values'!$D$81:$M$81</definedName>
    <definedName name="CCTIRG" localSheetId="11">'[6]R4 Licence Condition Values'!$D$81:$M$81</definedName>
    <definedName name="CCTIRG" localSheetId="4">'[8]R4 Licence Condition Values'!$D$81:$M$81</definedName>
    <definedName name="CCTIRG">#REF!</definedName>
    <definedName name="CF" localSheetId="10">'[5]R4 Licence Condition Values'!$F$61:$M$61</definedName>
    <definedName name="CF" localSheetId="11">'[6]R4 Licence Condition Values'!$F$61:$M$61</definedName>
    <definedName name="CF" localSheetId="4">'[8]R4 Licence Condition Values'!$F$61:$M$61</definedName>
    <definedName name="CF">#REF!</definedName>
    <definedName name="CfDQD" localSheetId="10">'[5]R5 Input page'!#REF!</definedName>
    <definedName name="CfDQD" localSheetId="11">'[6]R5 Input page'!#REF!</definedName>
    <definedName name="CfDQD" localSheetId="4">'RIIO-1 RPI and PVF'!#REF!</definedName>
    <definedName name="CfDQD">#REF!</definedName>
    <definedName name="CfDS" localSheetId="10">'[5]R5 Input page'!$F$126:$M$126</definedName>
    <definedName name="CfDS" localSheetId="11">'[6]R5 Input page'!$F$132:$M$132</definedName>
    <definedName name="CfDS" localSheetId="4">'RIIO-1 RPI and PVF'!#REF!</definedName>
    <definedName name="CfDS">#REF!</definedName>
    <definedName name="CfDSD" localSheetId="10">'[5]R5 Input page'!$F$127:$M$127</definedName>
    <definedName name="CfDSD" localSheetId="11">'[6]R5 Input page'!$F$133:$M$133</definedName>
    <definedName name="CfDSD" localSheetId="4">'RIIO-1 RPI and PVF'!#REF!</definedName>
    <definedName name="CfDSD">#REF!</definedName>
    <definedName name="CFTIRG" localSheetId="10">'[5]R4 Licence Condition Values'!$E$74:$M$74</definedName>
    <definedName name="CFTIRG" localSheetId="11">'[6]R4 Licence Condition Values'!$E$74:$M$74</definedName>
    <definedName name="CFTIRG" localSheetId="4">'[8]R4 Licence Condition Values'!$E$74:$M$74</definedName>
    <definedName name="CFTIRG">#REF!</definedName>
    <definedName name="CFTIRG1">'[7]R4 Licence Condition Values'!$F$75:$M$75</definedName>
    <definedName name="CFTIRG2">'[7]R4 Licence Condition Values'!$F$86:$M$86</definedName>
    <definedName name="CFTIRG3">'[7]R4 Licence Condition Values'!$F$96:$M$96</definedName>
    <definedName name="cftirg4">'[7]R4 Licence Condition Values'!$F$106:$M$106</definedName>
    <definedName name="CFTIRG5">'[7]R4 Licence Condition Values'!$F$116:$M$116</definedName>
    <definedName name="CLNGC" localSheetId="11">'[9]R5 Input page'!$F$93:$M$93</definedName>
    <definedName name="CLNGC">'[9]R5 Input page'!$F$93:$M$93</definedName>
    <definedName name="CM" localSheetId="11">'[9]R15 SO Constraint Management'!$F$15:$M$15</definedName>
    <definedName name="CM">'[9]R15 SO Constraint Management'!$F$15:$M$15</definedName>
    <definedName name="CMCA" localSheetId="11">'[9]R15 SO Constraint Management'!$F$61:$M$61</definedName>
    <definedName name="CMCA">'[9]R15 SO Constraint Management'!$F$61:$M$61</definedName>
    <definedName name="CMCE" localSheetId="11">'[9]R4 Licence Condition Values'!$F$49:$M$49</definedName>
    <definedName name="CMCE">'[9]R4 Licence Condition Values'!$F$49:$M$49</definedName>
    <definedName name="CMECAQD" localSheetId="10">'[5]R5 Input page'!#REF!</definedName>
    <definedName name="CMECAQD" localSheetId="11">'[6]R5 Input page'!#REF!</definedName>
    <definedName name="CMECAQD" localSheetId="4">'RIIO-1 RPI and PVF'!#REF!</definedName>
    <definedName name="CMECAQD">#REF!</definedName>
    <definedName name="CMINVC" localSheetId="11">'[9]R15 SO Constraint Management'!$F$50:$M$50</definedName>
    <definedName name="CMINVC">'[9]R15 SO Constraint Management'!$F$50:$M$50</definedName>
    <definedName name="CMIR" localSheetId="11">'[9]R15 SO Constraint Management'!$F$33:$M$33</definedName>
    <definedName name="CMIR">'[9]R15 SO Constraint Management'!$F$33:$M$33</definedName>
    <definedName name="CMOpBT" localSheetId="11">'[9]R4 Licence Condition Values'!$F$50:$M$50</definedName>
    <definedName name="CMOpBT">'[9]R4 Licence Condition Values'!$F$50:$M$50</definedName>
    <definedName name="CMopDT" localSheetId="11">'[9]R5 Input page'!$F$127:$M$127</definedName>
    <definedName name="CMopDT">'[9]R5 Input page'!$F$127:$M$127</definedName>
    <definedName name="CMOPPM" localSheetId="11">'[9]R15 SO Constraint Management'!$F$80:$M$80</definedName>
    <definedName name="CMOPPM">'[9]R15 SO Constraint Management'!$F$80:$M$80</definedName>
    <definedName name="CMQD" localSheetId="10">'[5]R5 Input page'!#REF!</definedName>
    <definedName name="CMQD" localSheetId="11">'[6]R5 Input page'!#REF!</definedName>
    <definedName name="CMQD" localSheetId="4">'RIIO-1 RPI and PVF'!#REF!</definedName>
    <definedName name="CMQD">#REF!</definedName>
    <definedName name="CMS" localSheetId="10">'[5]R5 Input page'!$F$128:$M$128</definedName>
    <definedName name="CMS" localSheetId="11">'[6]R5 Input page'!$F$134:$M$134</definedName>
    <definedName name="CMS" localSheetId="4">'RIIO-1 RPI and PVF'!#REF!</definedName>
    <definedName name="CMS">#REF!</definedName>
    <definedName name="CMSD" localSheetId="10">'[5]R5 Input page'!$F$129:$M$129</definedName>
    <definedName name="CMSD" localSheetId="11">'[6]R5 Input page'!$F$135:$M$135</definedName>
    <definedName name="CMSD" localSheetId="4">'RIIO-1 RPI and PVF'!#REF!</definedName>
    <definedName name="CMSD">#REF!</definedName>
    <definedName name="CNIARt" localSheetId="11">'[14]2.1 Revenue_Interface'!$AB$104</definedName>
    <definedName name="CNIARt">'[15]2.1 Revenue_Interface'!$AB$104</definedName>
    <definedName name="CNIAV" localSheetId="11">'[14]2.1 Revenue_Interface'!#REF!</definedName>
    <definedName name="CNIAV">'[15]2.1 Revenue_Interface'!#REF!</definedName>
    <definedName name="COL" localSheetId="11">'[9]R4 Licence Condition Values'!$F$67:$M$67</definedName>
    <definedName name="COL">'[9]R4 Licence Condition Values'!$F$67:$M$67</definedName>
    <definedName name="Combine_Lookup" localSheetId="11">#REF!</definedName>
    <definedName name="Combine_Lookup">#REF!</definedName>
    <definedName name="Combine_Valid" localSheetId="11">'[16]5.8 Decommissioned Sum '!#REF!</definedName>
    <definedName name="Combine_Valid">'[16]5.8 Decommissioned Sum '!#REF!</definedName>
    <definedName name="Company_Name" localSheetId="11">#REF!</definedName>
    <definedName name="Company_Name">#REF!</definedName>
    <definedName name="CompName" localSheetId="10">'[5]R5 Input page'!$E$6</definedName>
    <definedName name="CompName" localSheetId="11">'[6]R5 Input page'!$E$6</definedName>
    <definedName name="CompName" localSheetId="12">#REF!</definedName>
    <definedName name="CompName" localSheetId="4">'RIIO-1 RPI and PVF'!$A$2</definedName>
    <definedName name="CompName">#REF!</definedName>
    <definedName name="CONADJ">'[7]R8 Output incentives'!$H$151:$O$151</definedName>
    <definedName name="CSSAF" localSheetId="11">'[9]TO Incentives'!#REF!</definedName>
    <definedName name="CSSAF">'[9]TO Incentives'!#REF!</definedName>
    <definedName name="CSSCAP" localSheetId="10">'[5]R4 Licence Condition Values'!$F$48:$M$48</definedName>
    <definedName name="CSSCAP" localSheetId="11">'[6]R4 Licence Condition Values'!$F$48:$M$48</definedName>
    <definedName name="CSSCAP" localSheetId="4">'[8]R4 Licence Condition Values'!$F$48:$M$48</definedName>
    <definedName name="CSSCAP">#REF!</definedName>
    <definedName name="CSSCOL" localSheetId="10">'[5]R4 Licence Condition Values'!$F$49:$M$49</definedName>
    <definedName name="CSSCOL" localSheetId="11">'[6]R4 Licence Condition Values'!$F$49:$M$49</definedName>
    <definedName name="CSSCOL" localSheetId="4">'[8]R4 Licence Condition Values'!$F$49:$M$49</definedName>
    <definedName name="CSSCOL">#REF!</definedName>
    <definedName name="CSSDPA" localSheetId="10">'[5]R4 Licence Condition Values'!$F$51:$M$51</definedName>
    <definedName name="CSSDPA" localSheetId="11">'[6]R4 Licence Condition Values'!$F$51:$M$51</definedName>
    <definedName name="CSSDPA" localSheetId="4">'[8]R4 Licence Condition Values'!$F$51:$M$51</definedName>
    <definedName name="CSSDPA">#REF!</definedName>
    <definedName name="CSSP" localSheetId="10">'[5]R5 Input page'!$D$85:$M$85</definedName>
    <definedName name="CSSP" localSheetId="11">'[6]R5 Input page'!$D$91:$M$91</definedName>
    <definedName name="CSSP" localSheetId="4">'RIIO-1 RPI and PVF'!#REF!</definedName>
    <definedName name="CSSP">#REF!</definedName>
    <definedName name="CSSPRO" localSheetId="10">'[5]R4 Licence Condition Values'!$F$45:$M$45</definedName>
    <definedName name="CSSPRO" localSheetId="11">'[6]R4 Licence Condition Values'!$F$45:$M$45</definedName>
    <definedName name="CSSPRO" localSheetId="4">'[8]R4 Licence Condition Values'!$F$45:$M$45</definedName>
    <definedName name="CSSPRO">#REF!</definedName>
    <definedName name="CSSS" localSheetId="10">'[5]R15 SO Internal'!$F$91:$M$91</definedName>
    <definedName name="CSSS" localSheetId="11">'[6]R15 SO Internal'!$F$91:$M$91</definedName>
    <definedName name="CSSS" localSheetId="4">'[8]R15 SO Internal'!$F$91:$O$91</definedName>
    <definedName name="CSSS">#REF!</definedName>
    <definedName name="CSSSCfD" localSheetId="10">'[5]R5 Input page'!#REF!</definedName>
    <definedName name="CSSSCfD" localSheetId="11">'[6]R5 Input page'!#REF!</definedName>
    <definedName name="CSSSCfD" localSheetId="4">'RIIO-1 RPI and PVF'!#REF!</definedName>
    <definedName name="CSSSCfD">#REF!</definedName>
    <definedName name="CSSSCM" localSheetId="10">'[5]R5 Input page'!#REF!</definedName>
    <definedName name="CSSSCM" localSheetId="11">'[6]R5 Input page'!#REF!</definedName>
    <definedName name="CSSSCM" localSheetId="4">'RIIO-1 RPI and PVF'!#REF!</definedName>
    <definedName name="CSSSCM">#REF!</definedName>
    <definedName name="CSST" localSheetId="10">'[5]R4 Licence Condition Values'!$F$47:$M$47</definedName>
    <definedName name="CSST" localSheetId="11">'[6]R4 Licence Condition Values'!$F$47:$M$47</definedName>
    <definedName name="CSST" localSheetId="4">'[8]R4 Licence Condition Values'!$F$47:$M$47</definedName>
    <definedName name="CSST">#REF!</definedName>
    <definedName name="CSSUPA" localSheetId="10">'[5]R4 Licence Condition Values'!$F$50:$M$50</definedName>
    <definedName name="CSSUPA" localSheetId="11">'[6]R4 Licence Condition Values'!$F$50:$M$50</definedName>
    <definedName name="CSSUPA" localSheetId="4">'[8]R4 Licence Condition Values'!$F$50:$M$50</definedName>
    <definedName name="CSSUPA">#REF!</definedName>
    <definedName name="CTE" localSheetId="10">#REF!</definedName>
    <definedName name="CTE" localSheetId="11">'[6]R8 Output incentives'!#REF!</definedName>
    <definedName name="CTE" localSheetId="4">'[8]R8 Output incentives'!#REF!</definedName>
    <definedName name="CTE">'[17]R8 Output incentives'!#REF!</definedName>
    <definedName name="Cwvu.CapersView." localSheetId="11" hidden="1">[4]Sheet1!#REF!</definedName>
    <definedName name="Cwvu.CapersView." hidden="1">[4]Sheet1!#REF!</definedName>
    <definedName name="Cwvu.Japan_Capers_Ed_Pub." localSheetId="11" hidden="1">[4]Sheet1!#REF!</definedName>
    <definedName name="Cwvu.Japan_Capers_Ed_Pub." hidden="1">[4]Sheet1!#REF!</definedName>
    <definedName name="CxIncRA" localSheetId="11">'[9]R5 Input page'!$E$32</definedName>
    <definedName name="CxIncRA">'[9]R5 Input page'!$E$32</definedName>
    <definedName name="DecimalPlaces" localSheetId="11">0.01</definedName>
    <definedName name="DecimalPlaces">'[18]E0.5_Data_Constants'!$B$7</definedName>
    <definedName name="DELINC" localSheetId="11">'[9]R17 SO Legacy Permits'!$F$11</definedName>
    <definedName name="DELINC">'[9]R17 SO Legacy Permits'!$F$11</definedName>
    <definedName name="Dep" localSheetId="10">'[5]R4 Licence Condition Values'!$E$78:$M$78</definedName>
    <definedName name="Dep" localSheetId="11">'[6]R4 Licence Condition Values'!$E$78:$M$78</definedName>
    <definedName name="Dep" localSheetId="4">'[8]R4 Licence Condition Values'!$E$78:$M$78</definedName>
    <definedName name="Dep">#REF!</definedName>
    <definedName name="Dep_3">'[7]R4 Licence Condition Values'!$F$100:$M$100</definedName>
    <definedName name="Dep_4">'[7]R4 Licence Condition Values'!$F$110:$M$110</definedName>
    <definedName name="Dep_5">'[7]R4 Licence Condition Values'!$F$120:$M$120</definedName>
    <definedName name="DFA" localSheetId="10">'[5]R15 SO Internal'!$F$68:$M$68</definedName>
    <definedName name="DFA" localSheetId="11">'[6]R15 SO Internal'!$F$68:$M$68</definedName>
    <definedName name="DFA" localSheetId="4">'[8]R15 SO Internal'!$F$68:$O$68</definedName>
    <definedName name="DFA">#REF!</definedName>
    <definedName name="DFAA" localSheetId="10">'[5]R5 Input page'!#REF!</definedName>
    <definedName name="DFAA" localSheetId="11">'[6]R5 Input page'!#REF!</definedName>
    <definedName name="DFAA" localSheetId="4">'RIIO-1 RPI and PVF'!#REF!</definedName>
    <definedName name="DFAA">#REF!</definedName>
    <definedName name="DFAB" localSheetId="10">'[5]R5 Input page'!#REF!</definedName>
    <definedName name="DFAB" localSheetId="11">'[6]R5 Input page'!#REF!</definedName>
    <definedName name="DFAB" localSheetId="4">'RIIO-1 RPI and PVF'!#REF!</definedName>
    <definedName name="DFAB">#REF!</definedName>
    <definedName name="DFAC" localSheetId="10">'[5]R5 Input page'!#REF!</definedName>
    <definedName name="DFAC" localSheetId="11">'[6]R5 Input page'!#REF!</definedName>
    <definedName name="DFAC" localSheetId="4">'RIIO-1 RPI and PVF'!#REF!</definedName>
    <definedName name="DFAC">#REF!</definedName>
    <definedName name="Dia_Valid" localSheetId="11">'[16]5.8 Decommissioned Sum '!#REF!</definedName>
    <definedName name="Dia_Valid">'[16]5.8 Decommissioned Sum '!#REF!</definedName>
    <definedName name="DIS" localSheetId="10">'[5]R5 Input page'!$E$50:$M$50</definedName>
    <definedName name="DIS" localSheetId="11">'[6]R5 Input page'!$E$56:$M$56</definedName>
    <definedName name="DIS" localSheetId="4">'RIIO-1 RPI and PVF'!#REF!</definedName>
    <definedName name="DIS">#REF!</definedName>
    <definedName name="Dist_Valid" localSheetId="11">'[16]5.8 Decommissioned Sum '!#REF!</definedName>
    <definedName name="Dist_Valid">'[16]5.8 Decommissioned Sum '!#REF!</definedName>
    <definedName name="DRI" localSheetId="10">'[5]R5 Input page'!$E$122:$M$122</definedName>
    <definedName name="DRI" localSheetId="11">'[6]R5 Input page'!$E$128:$M$128</definedName>
    <definedName name="DRI" localSheetId="4">'RIIO-1 RPI and PVF'!#REF!</definedName>
    <definedName name="DRI">#REF!</definedName>
    <definedName name="Driver_Valid" localSheetId="11">'[16]5.8 Decommissioned Sum '!#REF!</definedName>
    <definedName name="Driver_Valid">'[16]5.8 Decommissioned Sum '!#REF!</definedName>
    <definedName name="DSF" localSheetId="11">'[9]R4 Licence Condition Values'!$F$65:$M$65</definedName>
    <definedName name="DSF">'[9]R4 Licence Condition Values'!$F$65:$M$65</definedName>
    <definedName name="DSP" localSheetId="10">'[5]R5 Input page'!$D$94:$M$94</definedName>
    <definedName name="DSP" localSheetId="11">'[6]R5 Input page'!$D$100:$M$100</definedName>
    <definedName name="DSP" localSheetId="4">'RIIO-1 RPI and PVF'!#REF!</definedName>
    <definedName name="DSP">#REF!</definedName>
    <definedName name="DSR" localSheetId="10">'[5]R15 SO Internal'!$F$82:$M$82</definedName>
    <definedName name="DSR" localSheetId="11">'[6]R15 SO Internal'!$F$82:$M$82</definedName>
    <definedName name="DSR" localSheetId="4">'[8]R15 SO Internal'!$F$82:$O$82</definedName>
    <definedName name="DSR">#REF!</definedName>
    <definedName name="DSRpq" localSheetId="10">'[5]R5 Input page'!$F$121:$M$121</definedName>
    <definedName name="DSRpq" localSheetId="11">'[6]R5 Input page'!$F$127:$M$127</definedName>
    <definedName name="DSRpq" localSheetId="4">'RIIO-1 RPI and PVF'!#REF!</definedName>
    <definedName name="DSRpq">#REF!</definedName>
    <definedName name="ECC" localSheetId="11">'[9]R5 Input page'!$F$134:$M$134</definedName>
    <definedName name="ECC">'[9]R5 Input page'!$F$134:$M$134</definedName>
    <definedName name="ECCC" localSheetId="11">'[9]R5 Input page'!$F$129:$M$129</definedName>
    <definedName name="ECCC">'[9]R5 Input page'!$F$129:$M$129</definedName>
    <definedName name="ECNIAt" localSheetId="11">'[14]2.1 Revenue_Interface'!$AB$103</definedName>
    <definedName name="ECNIAt">'[15]2.1 Revenue_Interface'!$AB$103</definedName>
    <definedName name="EDR" localSheetId="10">'[5]R8 Output incentives'!$F$140:$M$140</definedName>
    <definedName name="EDR" localSheetId="11">'[6]R8 Output incentives'!$F$140:$O$140</definedName>
    <definedName name="EDR" localSheetId="4">'[8]R8 Output incentives'!$F$140:$M$140</definedName>
    <definedName name="EDR">'[17]R8 Output incentives'!$F$140:$M$140</definedName>
    <definedName name="EDRO" localSheetId="10">'[5]R5 Input page'!$F$73:$M$73</definedName>
    <definedName name="EDRO" localSheetId="11">'[6]R5 Input page'!$F$79:$M$79</definedName>
    <definedName name="EDRO" localSheetId="4">'RIIO-1 RPI and PVF'!#REF!</definedName>
    <definedName name="EDRO">#REF!</definedName>
    <definedName name="EEPTA" localSheetId="11">'[9]R5 Input page'!$F$140:$M$140</definedName>
    <definedName name="EEPTA">'[9]R5 Input page'!$F$140:$M$140</definedName>
    <definedName name="EINIAT" localSheetId="10">#REF!</definedName>
    <definedName name="EINIAT" localSheetId="11">'[6]R5 Input page'!#REF!</definedName>
    <definedName name="EINIAT" localSheetId="4">'RIIO-1 RPI and PVF'!#REF!</definedName>
    <definedName name="EINIAT">#REF!</definedName>
    <definedName name="ENCMC" localSheetId="11">'[9]R15 SO Constraint Management'!$F$89:$M$89</definedName>
    <definedName name="ENCMC">'[9]R15 SO Constraint Management'!$F$89:$M$89</definedName>
    <definedName name="EnCMInv" localSheetId="11">'[9]R5 Input page'!$F$115:$M$115</definedName>
    <definedName name="EnCMInv">'[9]R5 Input page'!$F$115:$M$115</definedName>
    <definedName name="EnCMOp" localSheetId="11">'[9]R5 Input page'!$F$112:$M$112</definedName>
    <definedName name="EnCMOp">'[9]R5 Input page'!$F$112:$M$112</definedName>
    <definedName name="ENIA" localSheetId="10">'[5]R5 Input page'!$F$100:$M$100</definedName>
    <definedName name="ENIA" localSheetId="11">'[6]R5 Input page'!$F$106:$M$106</definedName>
    <definedName name="ENIA" localSheetId="4">'RIIO-1 RPI and PVF'!#REF!</definedName>
    <definedName name="ENIA">#REF!</definedName>
    <definedName name="ENIA2020_21" localSheetId="11">'[14]2.1 Revenue_Interface'!$AB$107</definedName>
    <definedName name="ENIA2020_21">'[15]2.1 Revenue_Interface'!$AB$107</definedName>
    <definedName name="ENSA" localSheetId="10">'[5]R5 Input page'!$D$80:$M$80</definedName>
    <definedName name="ENSA" localSheetId="11">'[6]R5 Input page'!$D$86:$M$86</definedName>
    <definedName name="ENSA" localSheetId="4">'RIIO-1 RPI and PVF'!#REF!</definedName>
    <definedName name="ENSA">#REF!</definedName>
    <definedName name="ENST" localSheetId="11">#REF!</definedName>
    <definedName name="ENST">#REF!</definedName>
    <definedName name="EPT" localSheetId="11">'[9]R5 Input page'!$F$139:$M$139</definedName>
    <definedName name="EPT">'[9]R5 Input page'!$F$139:$M$139</definedName>
    <definedName name="ETIRG" localSheetId="10">'[5]R11 TIRG'!$E$69:$M$69</definedName>
    <definedName name="ETIRG" localSheetId="11">'[6]R11 TIRG'!$E$69:$M$69</definedName>
    <definedName name="ETIRG" localSheetId="4">'[8]R11 TIRG'!$E$69:$M$69</definedName>
    <definedName name="ETIRG">'[17]R11 TIRG'!$E$69:$M$69</definedName>
    <definedName name="ETIRGC" localSheetId="10">'[5]R4 Licence Condition Values'!$E$79:$M$79</definedName>
    <definedName name="ETIRGC" localSheetId="11">'[6]R4 Licence Condition Values'!$E$79:$M$79</definedName>
    <definedName name="ETIRGC" localSheetId="4">'[8]R4 Licence Condition Values'!$E$79:$M$79</definedName>
    <definedName name="ETIRGC">#REF!</definedName>
    <definedName name="ETIRGC2">'[7]R4 Licence Condition Values'!$F$91:$M$91</definedName>
    <definedName name="ETIRGC3">'[7]R4 Licence Condition Values'!$F$101:$M$101</definedName>
    <definedName name="ETIRGC4">'[7]R4 Licence Condition Values'!$F$111:$M$111</definedName>
    <definedName name="ETIRGC5">'[7]R4 Licence Condition Values'!$F$121:$M$121</definedName>
    <definedName name="ETIRGORAV" localSheetId="10">'[5]R4 Licence Condition Values'!$D$77</definedName>
    <definedName name="ETIRGORAV" localSheetId="11">'[6]R4 Licence Condition Values'!$D$77</definedName>
    <definedName name="ETIRGORAV" localSheetId="4">'[8]R4 Licence Condition Values'!$D$77</definedName>
    <definedName name="ETIRGORAV">#REF!</definedName>
    <definedName name="ETIRGORAV2">'[7]R4 Licence Condition Values'!$F$89:$M$89</definedName>
    <definedName name="ETIRGORAV3">'[7]R4 Licence Condition Values'!$F$99:$M$99</definedName>
    <definedName name="ETIRGORAV4">'[7]R4 Licence Condition Values'!$F$109:$M$109</definedName>
    <definedName name="ETIRGORAV5">'[7]R4 Licence Condition Values'!$F$119:$M$119</definedName>
    <definedName name="ExBBCNLRA" localSheetId="11">'[9]R5 Input page'!$F$114:$M$114</definedName>
    <definedName name="ExBBCNLRA">'[9]R5 Input page'!$F$114:$M$114</definedName>
    <definedName name="ExCC" localSheetId="11">'[9]R5 Input page'!$F$160:$M$160</definedName>
    <definedName name="ExCC">'[9]R5 Input page'!$F$160:$M$160</definedName>
    <definedName name="EXCMC" localSheetId="11">'[9]R15 SO Constraint Management'!$F$98:$M$98</definedName>
    <definedName name="EXCMC">'[9]R15 SO Constraint Management'!$F$98:$M$98</definedName>
    <definedName name="ExCMInv" localSheetId="11">'[9]R5 Input page'!$F$116:$M$116</definedName>
    <definedName name="ExCMInv">'[9]R5 Input page'!$F$116:$M$116</definedName>
    <definedName name="EXCMOp" localSheetId="11">'[9]R5 Input page'!$F$113:$M$113</definedName>
    <definedName name="EXCMOp">'[9]R5 Input page'!$F$113:$M$113</definedName>
    <definedName name="ExRO" localSheetId="11">'[9]R5 Input page'!$F$159:$M$159</definedName>
    <definedName name="ExRO">'[9]R5 Input page'!$F$159:$M$159</definedName>
    <definedName name="f" localSheetId="11" hidden="1">{"'PRODUCTIONCOST SHEET'!$B$3:$G$48"}</definedName>
    <definedName name="f" hidden="1">{"'PRODUCTIONCOST SHEET'!$B$3:$G$48"}</definedName>
    <definedName name="FactAA">'[7]R5 Input page'!#REF!</definedName>
    <definedName name="FactBB">'[7]R5 Input page'!#REF!</definedName>
    <definedName name="FactX">'[7]R5 Input page'!#REF!</definedName>
    <definedName name="FactY">'[7]R5 Input page'!#REF!</definedName>
    <definedName name="FactZ">'[7]R5 Input page'!#REF!</definedName>
    <definedName name="ff" localSheetId="11" hidden="1">{#N/A,#N/A,FALSE,"PRJCTED MNTHLY QTY's"}</definedName>
    <definedName name="ff" hidden="1">{#N/A,#N/A,FALSE,"PRJCTED MNTHLY QTY's"}</definedName>
    <definedName name="fffff" localSheetId="11" hidden="1">{#N/A,#N/A,FALSE,"PRJCTED QTRLY QTY's"}</definedName>
    <definedName name="fffff" hidden="1">{#N/A,#N/A,FALSE,"PRJCTED QTRLY QTY's"}</definedName>
    <definedName name="FTI" localSheetId="11">'[9]R5 Input page'!$F$89:$M$89</definedName>
    <definedName name="FTI">'[9]R5 Input page'!$F$89:$M$89</definedName>
    <definedName name="FTIRG" localSheetId="10">'[5]R11 TIRG'!$E$41:$M$41</definedName>
    <definedName name="FTIRG" localSheetId="11">'[6]R11 TIRG'!$E$41:$M$41</definedName>
    <definedName name="FTIRG" localSheetId="4">'[8]R11 TIRG'!$E$41:$M$41</definedName>
    <definedName name="FTIRG">'[17]R11 TIRG'!$E$41:$M$41</definedName>
    <definedName name="FTIRG2">'[7]R4 Licence Condition Values'!$F$87:$M$87</definedName>
    <definedName name="FTIRGC" localSheetId="10">'[5]R4 Licence Condition Values'!$E$75:$M$75</definedName>
    <definedName name="FTIRGC" localSheetId="11">'[6]R4 Licence Condition Values'!$E$75:$M$75</definedName>
    <definedName name="FTIRGC" localSheetId="4">'[8]R4 Licence Condition Values'!$E$75:$M$75</definedName>
    <definedName name="FTIRGC">#REF!</definedName>
    <definedName name="FTIRGC3">'[7]R4 Licence Condition Values'!$F$97:$M$97</definedName>
    <definedName name="FTIRGC4">'[7]R4 Licence Condition Values'!$F$107:$M$107</definedName>
    <definedName name="FTIRGC5">'[7]R4 Licence Condition Values'!$F$117:$M$117</definedName>
    <definedName name="ftirgdepn" localSheetId="10">'[5]R4 Licence Condition Values'!$E$76:$M$76</definedName>
    <definedName name="ftirgdepn" localSheetId="11">'[6]R4 Licence Condition Values'!$E$76:$M$76</definedName>
    <definedName name="ftirgdepn" localSheetId="4">'[8]R4 Licence Condition Values'!$E$76:$M$76</definedName>
    <definedName name="ftirgdepn">#REF!</definedName>
    <definedName name="FTIRGDepn2">'[7]R4 Licence Condition Values'!$F$88:$M$88</definedName>
    <definedName name="FTIRGDepn3">'[7]R4 Licence Condition Values'!$F$98:$M$98</definedName>
    <definedName name="FTIRGDepn4">'[7]R4 Licence Condition Values'!$F$108:$M$108</definedName>
    <definedName name="FTIRGDEPN5">'[7]R4 Licence Condition Values'!$F$118:$M$118</definedName>
    <definedName name="FYADD" localSheetId="10">'[5]R5 Input page'!$F$93:$M$93</definedName>
    <definedName name="FYADD" localSheetId="11">'[6]R5 Input page'!$F$99:$M$99</definedName>
    <definedName name="FYADD" localSheetId="4">'RIIO-1 RPI and PVF'!#REF!</definedName>
    <definedName name="FYADD">#REF!</definedName>
    <definedName name="FYDSP" localSheetId="10">'[5]R5 Input page'!$F$95:$M$95</definedName>
    <definedName name="FYDSP" localSheetId="11">'[6]R5 Input page'!$F$101:$M$101</definedName>
    <definedName name="FYDSP" localSheetId="4">'RIIO-1 RPI and PVF'!#REF!</definedName>
    <definedName name="FYDSP">#REF!</definedName>
    <definedName name="GDN" localSheetId="11">#REF!</definedName>
    <definedName name="GDN">#REF!</definedName>
    <definedName name="GDN_PF" localSheetId="11">#REF!</definedName>
    <definedName name="GDN_PF">#REF!</definedName>
    <definedName name="GHGC" localSheetId="11">'[9]R5 Input page'!$F$147:$M$147</definedName>
    <definedName name="GHGC">'[9]R5 Input page'!$F$147:$M$147</definedName>
    <definedName name="GHGIM" localSheetId="11">'[9]R5 Input page'!$F$156:$M$156</definedName>
    <definedName name="GHGIM">'[9]R5 Input page'!$F$156:$M$156</definedName>
    <definedName name="GHGIR" localSheetId="11">'[9]R1 SO External Cost Incentives'!$F$89:$M$89</definedName>
    <definedName name="GHGIR">'[9]R1 SO External Cost Incentives'!$F$89:$M$89</definedName>
    <definedName name="gjk" localSheetId="11" hidden="1">{#N/A,#N/A,FALSE,"DI 2 YEAR MASTER SCHEDULE"}</definedName>
    <definedName name="gjk" hidden="1">{#N/A,#N/A,FALSE,"DI 2 YEAR MASTER SCHEDULE"}</definedName>
    <definedName name="gwge" localSheetId="11" hidden="1">#REF!</definedName>
    <definedName name="gwge" hidden="1">#REF!</definedName>
    <definedName name="hh"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1"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ONT" localSheetId="10">'[5]R5 Input page'!#REF!</definedName>
    <definedName name="IONT" localSheetId="11">'[6]R5 Input page'!#REF!</definedName>
    <definedName name="IONT" localSheetId="4">'RIIO-1 RPI and PVF'!#REF!</definedName>
    <definedName name="IONT">#REF!</definedName>
    <definedName name="IPTIRG" localSheetId="10">'[5]R11 TIRG'!$E$23:$M$23</definedName>
    <definedName name="IPTIRG" localSheetId="11">'[6]R11 TIRG'!$E$23:$M$23</definedName>
    <definedName name="IPTIRG" localSheetId="4">'[8]R11 TIRG'!$E$23:$M$23</definedName>
    <definedName name="IPTIRG">'[17]R11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11">'[9]TO pass through'!#REF!</definedName>
    <definedName name="ISA">'[9]TO pass through'!#REF!</definedName>
    <definedName name="ISE" localSheetId="11">'[9]R4 Licence Condition Values'!$F$16:$M$16</definedName>
    <definedName name="ISE">'[9]R4 Licence Condition Values'!$F$16:$M$16</definedName>
    <definedName name="It" localSheetId="10">'[5]R5 Input page'!$E$57:$M$57</definedName>
    <definedName name="It" localSheetId="11">'[6]R5 Input page'!$E$63:$O$63</definedName>
    <definedName name="It" localSheetId="12">'[9]R5 Input page'!$E$50:$M$50</definedName>
    <definedName name="It" localSheetId="4">'RIIO-1 RPI and PVF'!#REF!</definedName>
    <definedName name="It">#REF!</definedName>
    <definedName name="ITA" localSheetId="10">'[5]R4 Licence Condition Values'!$D$14:$M$14</definedName>
    <definedName name="ITA" localSheetId="11">'[6]R4 Licence Condition Values'!$D$14:$M$14</definedName>
    <definedName name="ITA" localSheetId="4">'[8]R4 Licence Condition Values'!$D$14:$M$14</definedName>
    <definedName name="ITA">#REF!</definedName>
    <definedName name="ITC" localSheetId="10">'[5]R7 pass through'!$F$63:$M$63</definedName>
    <definedName name="ITC" localSheetId="11">'[6]R7 pass through'!$F$84:$O$84</definedName>
    <definedName name="ITC" localSheetId="12">'[9]TO pass through'!#REF!</definedName>
    <definedName name="ITC" localSheetId="4">'[8]R7 Pass Through'!$F$64:$O$64</definedName>
    <definedName name="ITC">#REF!</definedName>
    <definedName name="ITP" localSheetId="10">'[5]R5 Input page'!$D$63:$M$63</definedName>
    <definedName name="ITP" localSheetId="11">'[6]R5 Input page'!$D$69:$M$69</definedName>
    <definedName name="ITP" localSheetId="4">'RIIO-1 RPI and PVF'!#REF!</definedName>
    <definedName name="ITP">#REF!</definedName>
    <definedName name="K" localSheetId="10">'[5]R10 Correction'!$E$17:$M$17</definedName>
    <definedName name="K" localSheetId="11">'[6]R10 Correction'!$E$19:$O$19</definedName>
    <definedName name="K" localSheetId="4">'[8]R10 Correction'!$E$17:$O$17</definedName>
    <definedName name="K">#REF!</definedName>
    <definedName name="KPI" localSheetId="11">'[7]R5 Input page'!#REF!</definedName>
    <definedName name="KPI" localSheetId="4">'[7]R5 Input page'!#REF!</definedName>
    <definedName name="KPI">'[7]R5 Input page'!#REF!</definedName>
    <definedName name="Kt" localSheetId="10">#REF!</definedName>
    <definedName name="Kt" localSheetId="11">'[6]R10 Correction'!#REF!</definedName>
    <definedName name="Kt" localSheetId="12">'[9]R10 TO Correction'!$D$21:$M$21</definedName>
    <definedName name="Kt" localSheetId="4">'[8]R10 Correction'!#REF!</definedName>
    <definedName name="Kt">#REF!</definedName>
    <definedName name="l" localSheetId="11" hidden="1">{#N/A,#N/A,FALSE,"DI 2 YEAR MASTER SCHEDULE"}</definedName>
    <definedName name="l" hidden="1">{#N/A,#N/A,FALSE,"DI 2 YEAR MASTER SCHEDULE"}</definedName>
    <definedName name="LF" localSheetId="10">'[5]R7 pass through'!$F$42:$M$42</definedName>
    <definedName name="LF" localSheetId="11">'[6]R7 pass through'!$F$63:$O$63</definedName>
    <definedName name="LF" localSheetId="12">'[9]TO pass through'!#REF!</definedName>
    <definedName name="LF" localSheetId="4">'[8]R7 Pass Through'!$F$43:$O$43</definedName>
    <definedName name="LF">#REF!</definedName>
    <definedName name="LFA" localSheetId="10">'[5]R5 Input page'!$D$61:$M$61</definedName>
    <definedName name="LFA" localSheetId="11">'[6]R5 Input page'!$D$67:$M$67</definedName>
    <definedName name="LFA" localSheetId="4">'RIIO-1 RPI and PVF'!#REF!</definedName>
    <definedName name="LFA">#REF!</definedName>
    <definedName name="LFE" localSheetId="10">'[5]R4 Licence Condition Values'!$D$13:$M$13</definedName>
    <definedName name="LFE" localSheetId="11">'[6]R4 Licence Condition Values'!$D$13:$M$13</definedName>
    <definedName name="LFE" localSheetId="4">'[8]R4 Licence Condition Values'!$D$13:$M$13</definedName>
    <definedName name="LFE">#REF!</definedName>
    <definedName name="LFt" localSheetId="10">'[5]R7 pass through'!$E$10:$M$10</definedName>
    <definedName name="LFt" localSheetId="11">'[6]R7 pass through'!$E$16:$O$16</definedName>
    <definedName name="LFt" localSheetId="12">'[9]TO pass through'!#REF!</definedName>
    <definedName name="LFt">#REF!</definedName>
    <definedName name="ListOffset" hidden="1">1</definedName>
    <definedName name="lkl" localSheetId="11" hidden="1">{#N/A,#N/A,FALSE,"DI 2 YEAR MASTER SCHEDULE"}</definedName>
    <definedName name="lkl" hidden="1">{#N/A,#N/A,FALSE,"DI 2 YEAR MASTER SCHEDULE"}</definedName>
    <definedName name="LRCIC" localSheetId="11">'[9]R5 Input page'!$F$92:$M$92</definedName>
    <definedName name="LRCIC">'[9]R5 Input page'!$F$92:$M$92</definedName>
    <definedName name="LRD" localSheetId="11">'[9]R4 Licence Condition Values'!$F$56:$M$56</definedName>
    <definedName name="LRD">'[9]R4 Licence Condition Values'!$F$56:$M$56</definedName>
    <definedName name="Mat__Type_Array" localSheetId="11">'[16]5.8 Decommissioned Sum '!#REF!</definedName>
    <definedName name="Mat__Type_Array">'[16]5.8 Decommissioned Sum '!#REF!</definedName>
    <definedName name="Mat_Type_Row" localSheetId="11">#REF!</definedName>
    <definedName name="Mat_Type_Row">#REF!</definedName>
    <definedName name="Mat_Valid" localSheetId="11">'[16]5.8 Decommissioned Sum '!#REF!</definedName>
    <definedName name="Mat_Valid">'[16]5.8 Decommissioned Sum '!#REF!</definedName>
    <definedName name="MCIR" localSheetId="11">'[9]R5 Input page'!$F$154:$M$154</definedName>
    <definedName name="MCIR">'[9]R5 Input page'!$F$154:$M$154</definedName>
    <definedName name="MDIR" localSheetId="11">'[9]R5 Input page'!$F$155:$M$155</definedName>
    <definedName name="MDIR">'[9]R5 Input page'!$F$155:$M$155</definedName>
    <definedName name="MIR" localSheetId="11">'[9]R1 SO External Cost Incentives'!$F$96:$M$96</definedName>
    <definedName name="MIR">'[9]R1 SO External Cost Incentives'!$F$96:$M$96</definedName>
    <definedName name="mm"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10">'[5]R5 Input page'!$F$25:$M$25</definedName>
    <definedName name="MOD" localSheetId="11">'[6]R5 Input page'!$F$27:$O$27</definedName>
    <definedName name="MOD" localSheetId="12">'[9]R5 Input page'!$F$25:$M$25</definedName>
    <definedName name="MOD" localSheetId="4">'RIIO-1 RPI and PVF'!$F$24:$M$24</definedName>
    <definedName name="MOD">#REF!</definedName>
    <definedName name="MR" localSheetId="11">'[9]R11 TO MAR'!$F$15:$M$15</definedName>
    <definedName name="MR">'[9]R11 TO MAR'!$F$15:$M$15</definedName>
    <definedName name="MRM" localSheetId="11">'[9]R5 Input page'!$F$137:$M$137</definedName>
    <definedName name="MRM">'[9]R5 Input page'!$F$137:$M$137</definedName>
    <definedName name="MTC" localSheetId="10">'[5]R5 Input page'!#REF!</definedName>
    <definedName name="MTC" localSheetId="11">'[6]R5 Input page'!#REF!</definedName>
    <definedName name="MTC" localSheetId="4">'RIIO-1 RPI and PVF'!#REF!</definedName>
    <definedName name="MTC">#REF!</definedName>
    <definedName name="NC" localSheetId="10">'1.6 External Revenue'!#REF!</definedName>
    <definedName name="NC" localSheetId="11">#REF!</definedName>
    <definedName name="NC" localSheetId="4">#REF!</definedName>
    <definedName name="NC">#REF!</definedName>
    <definedName name="NIA" localSheetId="10">'[5]R9 Innovation incentive'!$F$16:$M$16</definedName>
    <definedName name="NIA" localSheetId="11">'[6]R9 Innovation incentive'!$F$16:$M$16</definedName>
    <definedName name="NIA" localSheetId="12">[9]Innovation!#REF!</definedName>
    <definedName name="NIA" localSheetId="4">'[8]R9 Innovation incentive'!$F$16:$M$16</definedName>
    <definedName name="NIA">#REF!</definedName>
    <definedName name="NIAIE" localSheetId="10">'[5]R5 Input page'!$F$101:$M$101</definedName>
    <definedName name="NIAIE" localSheetId="11">'[6]R5 Input page'!$F$107:$M$107</definedName>
    <definedName name="NIAIE" localSheetId="4">'RIIO-1 RPI and PVF'!#REF!</definedName>
    <definedName name="NIAIE">#REF!</definedName>
    <definedName name="NIAINT" localSheetId="11">'[19]R5 Input page'!$F$105:$M$105</definedName>
    <definedName name="NIAINT">'[20]R5 Input page'!$F$105:$M$105</definedName>
    <definedName name="NIAR" localSheetId="10">'[5]R5 Input page'!$F$103:$M$103</definedName>
    <definedName name="NIAR" localSheetId="11">'[6]R5 Input page'!$F$109:$M$109</definedName>
    <definedName name="NIAR" localSheetId="4">'RIIO-1 RPI and PVF'!#REF!</definedName>
    <definedName name="NIAR">#REF!</definedName>
    <definedName name="NIAV" localSheetId="10">'[5]R4 Licence Condition Values'!$F$63:$M$63</definedName>
    <definedName name="NIAV" localSheetId="11">'[6]R4 Licence Condition Values'!$F$63:$M$63</definedName>
    <definedName name="NIAV" localSheetId="4">'[8]R4 Licence Condition Values'!$F$63:$M$63</definedName>
    <definedName name="NIAV">#REF!</definedName>
    <definedName name="NIAV2020_21" localSheetId="11">'[14]2.1 Revenue_Interface'!$AB$105</definedName>
    <definedName name="NIAV2020_21">'[15]2.1 Revenue_Interface'!$AB$105</definedName>
    <definedName name="NICF" localSheetId="10">'[5]R5 Input page'!$F$104:$M$104</definedName>
    <definedName name="NICF" localSheetId="11">'[6]R5 Input page'!$F$110:$M$110</definedName>
    <definedName name="NICF" localSheetId="12">'[9]R5 Input page'!$F$72:$M$72</definedName>
    <definedName name="NICF" localSheetId="4">'RIIO-1 RPI and PVF'!#REF!</definedName>
    <definedName name="NICF">#REF!</definedName>
    <definedName name="NICF2" localSheetId="10">'[5]R9 Innovation incentive'!$F$9:$M$9</definedName>
    <definedName name="NICF2" localSheetId="11">'[6]R9 Innovation incentive'!$F$9:$M$9</definedName>
    <definedName name="NICF2" localSheetId="4">'[8]R9 Innovation incentive'!$F$9:$M$9</definedName>
    <definedName name="NICF2">#REF!</definedName>
    <definedName name="nn" localSheetId="11" hidden="1">{#N/A,#N/A,FALSE,"PRJCTED QTRLY $'s"}</definedName>
    <definedName name="nn" hidden="1">{#N/A,#N/A,FALSE,"PRJCTED QTRLY $'s"}</definedName>
    <definedName name="NTPC" localSheetId="10">'[5]R5 Input page'!$D$97:$M$97</definedName>
    <definedName name="NTPC" localSheetId="11">'[6]R5 Input page'!$D$103:$M$103</definedName>
    <definedName name="NTPC" localSheetId="4">'RIIO-1 RPI and PVF'!#REF!</definedName>
    <definedName name="NTPC">#REF!</definedName>
    <definedName name="OFET" localSheetId="10">'[5]R5 Input page'!$D$68:$M$68</definedName>
    <definedName name="OFET" localSheetId="11">'[6]R5 Input page'!$D$74:$M$74</definedName>
    <definedName name="OFET" localSheetId="4">'RIIO-1 RPI and PVF'!#REF!</definedName>
    <definedName name="OFET">#REF!</definedName>
    <definedName name="OIP" localSheetId="10">'[5]R8 Output incentives'!$F$13:$M$13</definedName>
    <definedName name="OIP">'[6]R8 Output incentives'!$F$13:$M$13</definedName>
    <definedName name="OIR" localSheetId="11">'[9]TO Incentives'!$F$9:$M$9</definedName>
    <definedName name="OIR">'[9]TO Incentives'!$F$9:$M$9</definedName>
    <definedName name="OMC" localSheetId="11">'[9]R5 Input page'!$F$135:$M$135</definedName>
    <definedName name="OMC">'[9]R5 Input page'!$F$135:$M$135</definedName>
    <definedName name="OPTC" localSheetId="11">'[9]TO pass through'!#REF!</definedName>
    <definedName name="OPTC">'[9]TO pass through'!#REF!</definedName>
    <definedName name="OSC" localSheetId="11">'[9]R5 Input page'!$F$142:$M$142</definedName>
    <definedName name="OSC">'[9]R5 Input page'!$F$142:$M$142</definedName>
    <definedName name="PA" localSheetId="11">'[9]TO Incentives'!#REF!</definedName>
    <definedName name="PA">'[9]TO Incentives'!#REF!</definedName>
    <definedName name="Pal_Workbook_GUID" hidden="1">"LJ9YVKRJVQ1A1KNUG7XIT5A9"</definedName>
    <definedName name="PEAK2" localSheetId="10">'[5]R5 Input page'!#REF!</definedName>
    <definedName name="PEAK2" localSheetId="11">'[6]R5 Input page'!#REF!</definedName>
    <definedName name="PEAK2" localSheetId="4">'RIIO-1 RPI and PVF'!#REF!</definedName>
    <definedName name="PEAK2">#REF!</definedName>
    <definedName name="PEAK3" localSheetId="10">'[5]R5 Input page'!$F$125:$M$125</definedName>
    <definedName name="PEAK3" localSheetId="11">'[6]R5 Input page'!$F$131:$M$131</definedName>
    <definedName name="PEAK3" localSheetId="4">'RIIO-1 RPI and PVF'!#REF!</definedName>
    <definedName name="PEAK3">#REF!</definedName>
    <definedName name="PEAK6" localSheetId="11">#REF!</definedName>
    <definedName name="PEAK6" localSheetId="4">'RIIO-1 RPI and PVF'!#REF!</definedName>
    <definedName name="PEAK6">#REF!</definedName>
    <definedName name="PEAKA" localSheetId="10">'[5]R5 Input page'!$F$123:$M$123</definedName>
    <definedName name="PEAKA" localSheetId="11">'[6]R5 Input page'!$F$129:$M$129</definedName>
    <definedName name="PEAKA" localSheetId="4">'RIIO-1 RPI and PVF'!#REF!</definedName>
    <definedName name="PEAKA">#REF!</definedName>
    <definedName name="Pipe_Length" localSheetId="11">#REF!</definedName>
    <definedName name="Pipe_Length">#REF!</definedName>
    <definedName name="PR">'[21]PR t'!$I$24:$P$24</definedName>
    <definedName name="_xlnm.Print_Area" localSheetId="10">'1.6 External Revenue'!$A$1:$C$72</definedName>
    <definedName name="_xlnm.Print_Area" localSheetId="4">'RIIO-1 RPI and PVF'!$A$1:$P$44</definedName>
    <definedName name="PRt" localSheetId="10">#REF!</definedName>
    <definedName name="PRt" localSheetId="11">#REF!</definedName>
    <definedName name="PRt" localSheetId="4">#REF!</definedName>
    <definedName name="PRt">#REF!</definedName>
    <definedName name="PT" comment="Pass through Items" localSheetId="11">'[9]TO pass through'!#REF!</definedName>
    <definedName name="PT" comment="Pass through Items">'[9]TO pass through'!#REF!</definedName>
    <definedName name="PTIS" localSheetId="10">'[5]R8 Output incentives'!$F$131:$M$131</definedName>
    <definedName name="PTIS" localSheetId="11">'[6]R8 Output incentives'!$F$131:$M$131</definedName>
    <definedName name="PTIS" localSheetId="4">'[8]R8 Output incentives'!$F$131:$M$131</definedName>
    <definedName name="PTIS">'[17]R8 Output incentives'!$F$131:$M$131</definedName>
    <definedName name="PTRA" localSheetId="10">'[5]R4 Licence Condition Values'!$F$66:$M$66</definedName>
    <definedName name="PTRA" localSheetId="11">'[6]R4 Licence Condition Values'!$F$66:$M$66</definedName>
    <definedName name="PTRA" localSheetId="4">'[8]R4 Licence Condition Values'!$F$66:$M$66</definedName>
    <definedName name="PTRA">#REF!</definedName>
    <definedName name="PTt" comment="Pass through Items" localSheetId="10">'[5]R7 pass through'!$F$20:$M$20</definedName>
    <definedName name="PTt" comment="Pass through Items" localSheetId="11">'[6]R7 pass through'!$F$41:$M$41</definedName>
    <definedName name="PTt" comment="Pass through Items" localSheetId="4">'[8]R7 Pass Through'!$F$21:$M$21</definedName>
    <definedName name="PTt" comment="Pass through Items">#REF!</definedName>
    <definedName name="PTV" localSheetId="11">#REF!</definedName>
    <definedName name="PTV">#REF!</definedName>
    <definedName name="PU" localSheetId="10">'[5]R4 Licence Condition Values'!$F$9:$M$9</definedName>
    <definedName name="PU" localSheetId="11">'[6]R4 Licence Condition Values'!$F$9:$M$9</definedName>
    <definedName name="PU" localSheetId="12">'[9]R4 Licence Condition Values'!$F$10:$M$10</definedName>
    <definedName name="PU" localSheetId="4">'[8]R4 Licence Condition Values'!$F$9:$M$9</definedName>
    <definedName name="PU">#REF!</definedName>
    <definedName name="PVF" localSheetId="10">'[5]R5 Input page'!$E$45:$M$45</definedName>
    <definedName name="PVF" localSheetId="11">'[6]R5 Input page'!$E$51:$P$51</definedName>
    <definedName name="PVF" localSheetId="12">'[9]R5 Input page'!$E$47:$M$47</definedName>
    <definedName name="PVF" localSheetId="4">'RIIO-1 RPI and PVF'!$E$43:$P$43</definedName>
    <definedName name="PVF">#REF!</definedName>
    <definedName name="QDAIR" localSheetId="11">'[9]R5 Input page'!$F$148:$M$148</definedName>
    <definedName name="QDAIR">'[9]R5 Input page'!$F$148:$M$148</definedName>
    <definedName name="QDFIR" localSheetId="11">'[9]R1 SO External Cost Incentives'!$F$79:$M$79</definedName>
    <definedName name="QDFIR">'[9]R1 SO External Cost Incentives'!$F$79:$M$79</definedName>
    <definedName name="qs" localSheetId="11" hidden="1">{#N/A,#N/A,FALSE,"PRJCTED MNTHLY QTY's"}</definedName>
    <definedName name="qs" hidden="1">{#N/A,#N/A,FALSE,"PRJCTED MNTHLY QTY's"}</definedName>
    <definedName name="QTFIR" localSheetId="11">'[9]R5 Input page'!$F$149:$M$149</definedName>
    <definedName name="QTFIR">'[9]R5 Input page'!$F$149:$M$149</definedName>
    <definedName name="RADD" localSheetId="11">'[9]R5 Input page'!$F$126:$M$126</definedName>
    <definedName name="RADD">'[9]R5 Input page'!$F$126:$M$126</definedName>
    <definedName name="RAREnCA" localSheetId="11">'[9]R5 Input page'!$F$120:$M$120</definedName>
    <definedName name="RAREnCA">'[9]R5 Input page'!$F$120:$M$120</definedName>
    <definedName name="RB" localSheetId="10">'[5]R7 pass through'!$F$31:$O$31</definedName>
    <definedName name="RB" localSheetId="11">'[6]R7 pass through'!$F$52:$O$52</definedName>
    <definedName name="RB" localSheetId="12">'[9]TO pass through'!#REF!</definedName>
    <definedName name="RB" localSheetId="4">'[8]R7 Pass Through'!$F$32:$O$32</definedName>
    <definedName name="RB">#REF!</definedName>
    <definedName name="RBA" localSheetId="10">'[5]R5 Input page'!$F$60:$M$60</definedName>
    <definedName name="RBA" localSheetId="11">'[6]R5 Input page'!$F$66:$M$66</definedName>
    <definedName name="RBA" localSheetId="4">'RIIO-1 RPI and PVF'!#REF!</definedName>
    <definedName name="RBA">#REF!</definedName>
    <definedName name="RBC" localSheetId="11">'[9]R5 Input page'!$F$136:$M$136</definedName>
    <definedName name="RBC">'[9]R5 Input page'!$F$136:$M$136</definedName>
    <definedName name="RBCAP" localSheetId="11">'[9]R5 Input page'!$F$144:$M$144</definedName>
    <definedName name="RBCAP">'[9]R5 Input page'!$F$144:$M$144</definedName>
    <definedName name="RBE" localSheetId="10">'[5]R4 Licence Condition Values'!$F$12:$M$12</definedName>
    <definedName name="RBE" localSheetId="11">'[6]R4 Licence Condition Values'!$F$12:$M$12</definedName>
    <definedName name="RBE" localSheetId="4">'[8]R4 Licence Condition Values'!$F$12:$M$12</definedName>
    <definedName name="RBE">#REF!</definedName>
    <definedName name="RBF" localSheetId="11">'[9]R5 Input page'!$F$145:$M$145</definedName>
    <definedName name="RBF">'[9]R5 Input page'!$F$145:$M$145</definedName>
    <definedName name="RBIR" localSheetId="11">'[9]R1 SO External Cost Incentives'!$F$72:$M$72</definedName>
    <definedName name="RBIR">'[9]R1 SO External Cost Incentives'!$F$72:$M$72</definedName>
    <definedName name="RBt" localSheetId="10">'[5]R7 pass through'!$E$9:$M$9</definedName>
    <definedName name="RBt" localSheetId="11">'[6]R7 pass through'!$E$15:$O$15</definedName>
    <definedName name="RBt" localSheetId="12">'[9]TO pass through'!#REF!</definedName>
    <definedName name="RBt" localSheetId="4">'[8]R7 Pass Through'!$E$10:$O$10</definedName>
    <definedName name="RBt">#REF!</definedName>
    <definedName name="RCOM" localSheetId="11">'[9]R5 Input page'!$F$87:$M$87</definedName>
    <definedName name="RCOM">'[9]R5 Input page'!$F$87:$M$87</definedName>
    <definedName name="RCOR" localSheetId="11">'[9]R5 Input page'!$F$121:$M$121</definedName>
    <definedName name="RCOR">'[9]R5 Input page'!$F$121:$M$121</definedName>
    <definedName name="Regulatory_Year_ending_31st_March_2021" localSheetId="11">#REF!</definedName>
    <definedName name="Regulatory_Year_ending_31st_March_2021">#REF!</definedName>
    <definedName name="RegYear" localSheetId="11">#REF!</definedName>
    <definedName name="RegYear">#REF!</definedName>
    <definedName name="RegYr" localSheetId="10">'[5]R5 Input page'!$F$7</definedName>
    <definedName name="RegYr" localSheetId="11">'[6]R5 Input page'!$F$7</definedName>
    <definedName name="RegYr" localSheetId="12">#REF!</definedName>
    <definedName name="RegYr" localSheetId="4">'RIIO-1 RPI and PVF'!$A$3</definedName>
    <definedName name="RegYr">#REF!</definedName>
    <definedName name="ReOpenerOutputs" localSheetId="11">#REF!</definedName>
    <definedName name="ReOpenerOutputs">#REF!</definedName>
    <definedName name="REV" localSheetId="10">'[5]R6 Base revenue'!$E$75:$M$75</definedName>
    <definedName name="REV" localSheetId="11">'[6]R6 Base revenue'!$E$77:$O$77</definedName>
    <definedName name="REV" localSheetId="12">'[9]R6 TO Base revenue'!$E$67:$M$67</definedName>
    <definedName name="REV" localSheetId="4">'[8]R6 True Up'!$E$54:$O$54</definedName>
    <definedName name="REV">#REF!</definedName>
    <definedName name="RFIIR" localSheetId="10">'[5]R5 Input page'!#REF!</definedName>
    <definedName name="RFIIR" localSheetId="11">'[6]R5 Input page'!#REF!</definedName>
    <definedName name="RFIIR" localSheetId="4">'RIIO-1 RPI and PVF'!#REF!</definedName>
    <definedName name="RFIIR">#REF!</definedName>
    <definedName name="RI" localSheetId="10">'[5]R8 Output incentives'!$E$32:$M$32</definedName>
    <definedName name="RI" localSheetId="11">'[6]R8 Output incentives'!$E$32:$O$32</definedName>
    <definedName name="RI" localSheetId="4">'[8]R8 Output incentives'!$E$32:$M$32</definedName>
    <definedName name="RI">'[17]R8 Output incentives'!$E$32:$M$32</definedName>
    <definedName name="RICOL">'[21]Input TO'!$I$65:$P$65</definedName>
    <definedName name="RIDPA" localSheetId="10">'[5]R4 Licence Condition Values'!$F$24:$M$24</definedName>
    <definedName name="RIDPA" localSheetId="11">'[6]R4 Licence Condition Values'!$F$24:$O$24</definedName>
    <definedName name="RIDPA" localSheetId="4">'[8]R4 Licence Condition Values'!$F$24:$M$24</definedName>
    <definedName name="RIDPA">#REF!</definedName>
    <definedName name="RIDPA1213">'[21]Input TO'!$I$63:$P$63</definedName>
    <definedName name="RIDPA201213">'[21]Input TO'!$I$63:$P$63</definedName>
    <definedName name="RIEC" localSheetId="11">'[9]R5 Input page'!$F$118:$M$118</definedName>
    <definedName name="RIEC">'[9]R5 Input page'!$F$118:$M$118</definedName>
    <definedName name="RILEG" localSheetId="11">#REF!</definedName>
    <definedName name="RILEG" localSheetId="4">'RIIO-1 RPI and PVF'!#REF!</definedName>
    <definedName name="RILEG">#REF!</definedName>
    <definedName name="RILT">'[21]Input TO'!$I$59:$P$59</definedName>
    <definedName name="RIP">'[21]Input TO'!$F$135:$P$135</definedName>
    <definedName name="RiskAfterRecalcMacro" localSheetId="11"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1" hidden="1">100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11"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1" hidden="1">FALSE</definedName>
    <definedName name="RiskUseMultipleCPUs" hidden="1">TRUE</definedName>
    <definedName name="RIUPA">'[21]Input TO'!$I$62:$P$62</definedName>
    <definedName name="RIUT">'[21]Input TO'!$I$60:$P$60</definedName>
    <definedName name="RLOC" localSheetId="11">'[9]R5 Input page'!$F$122:$M$122</definedName>
    <definedName name="RLOC">'[9]R5 Input page'!$F$122:$M$122</definedName>
    <definedName name="RNC" localSheetId="11">'[9]R5 Input page'!$F$88:$M$88</definedName>
    <definedName name="RNC">'[9]R5 Input page'!$F$88:$M$88</definedName>
    <definedName name="RNOEC" localSheetId="11">'[9]R5 Input page'!$F$119:$M$119</definedName>
    <definedName name="RNOEC">'[9]R5 Input page'!$F$119:$M$119</definedName>
    <definedName name="RNOExC" localSheetId="11">'[9]R5 Input page'!$F$124:$M$124</definedName>
    <definedName name="RNOExC">'[9]R5 Input page'!$F$124:$M$124</definedName>
    <definedName name="RODEC" localSheetId="11">'[9]R5 Input page'!$F$117:$M$117</definedName>
    <definedName name="RODEC">'[9]R5 Input page'!$F$117:$M$117</definedName>
    <definedName name="RODExC" localSheetId="11">'[9]R5 Input page'!$F$125:$M$125</definedName>
    <definedName name="RODExC">'[9]R5 Input page'!$F$125:$M$125</definedName>
    <definedName name="ROPExC" localSheetId="11">'[9]R5 Input page'!$F$123:$M$123</definedName>
    <definedName name="ROPExC">'[9]R5 Input page'!$F$123:$M$123</definedName>
    <definedName name="RPIA" localSheetId="10">'[5]R5 Input page'!$D$10:$M$10</definedName>
    <definedName name="RPIA" localSheetId="11">'[6]R5 Input page'!$D$10:$M$10</definedName>
    <definedName name="RPIA" localSheetId="12">'[9]R5 Input page'!$D$10:$M$10</definedName>
    <definedName name="RPIA" localSheetId="4">'RIIO-1 RPI and PVF'!$D$8:$O$8</definedName>
    <definedName name="RPIA">#REF!</definedName>
    <definedName name="RPIF" localSheetId="10">'[5]R6 Base revenue'!$E$28:$M$28</definedName>
    <definedName name="RPIF" localSheetId="11">'[6]R6 Base revenue'!$E$30:$O$30</definedName>
    <definedName name="RPIF" localSheetId="12">'[9]R6 TO Base revenue'!$E$27:$M$27</definedName>
    <definedName name="RPIF" localSheetId="4">'[8]R6 True Up'!$E$30:$O$30</definedName>
    <definedName name="RPIF">#REF!</definedName>
    <definedName name="Rwvu.CapersView." localSheetId="11" hidden="1">#REF!</definedName>
    <definedName name="Rwvu.CapersView." hidden="1">#REF!</definedName>
    <definedName name="Rwvu.Japan_Capers_Ed_Pub." localSheetId="11" hidden="1">#REF!</definedName>
    <definedName name="Rwvu.Japan_Capers_Ed_Pub." hidden="1">#REF!</definedName>
    <definedName name="Rwvu.KJP_CC." hidden="1">#REF!</definedName>
    <definedName name="SAFTIRG" localSheetId="10">'[5]R5 Input page'!$D$111:$M$111</definedName>
    <definedName name="SAFTIRG" localSheetId="11">'[6]R5 Input page'!$D$117:$M$117</definedName>
    <definedName name="SAFTIRG" localSheetId="4">'RIIO-1 RPI and PVF'!#REF!</definedName>
    <definedName name="SAFTIRG">#REF!</definedName>
    <definedName name="SAFTIRG1">'[7]R5 Input page'!$D$105:$M$105</definedName>
    <definedName name="SAFTIRG2">'[7]R5 Input page'!$F$114:$M$114</definedName>
    <definedName name="SAFTIRG3">'[7]R5 Input page'!$F$123:$M$123</definedName>
    <definedName name="SAFTIRG4">'[7]R5 Input page'!$F$132:$M$132</definedName>
    <definedName name="SAFTIRG5">'[7]R5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11">'[9]R1 SO External Cost Incentives'!$F$31:$M$31</definedName>
    <definedName name="SC">'[9]R1 SO External Cost Incentives'!$F$31:$M$31</definedName>
    <definedName name="SCMR" localSheetId="11">'[9]R1 SO External Cost Incentives'!$F$54:$M$54</definedName>
    <definedName name="SCMR">'[9]R1 SO External Cost Incentives'!$F$54:$M$54</definedName>
    <definedName name="SEA">'[7]R5 Input page'!$F$69:$M$69</definedName>
    <definedName name="SEAPRO">'[7]R4 Licence Condition Values'!$F$65:$M$65</definedName>
    <definedName name="select_GDN_name" localSheetId="11">'[22]2. Out of area networks'!$L$188:$L$195</definedName>
    <definedName name="select_GDN_name">'[22]2. Out of area networks'!$L$188:$L$195</definedName>
    <definedName name="SER" localSheetId="10">'[5]R5 Input page'!$F$84:$M$84</definedName>
    <definedName name="SER" localSheetId="11">'[6]R5 Input page'!$F$90:$M$90</definedName>
    <definedName name="SER" localSheetId="4">'RIIO-1 RPI and PVF'!#REF!</definedName>
    <definedName name="SER">#REF!</definedName>
    <definedName name="SERLIMIT" localSheetId="10">'[5]R4 Licence Condition Values'!$F$59:$M$59</definedName>
    <definedName name="SERLIMIT" localSheetId="11">'[6]R4 Licence Condition Values'!$F$59:$M$59</definedName>
    <definedName name="SERLIMIT" localSheetId="4">'[8]R4 Licence Condition Values'!$F$59:$M$59</definedName>
    <definedName name="SERLIMIT">#REF!</definedName>
    <definedName name="SFI" localSheetId="10">'[5]R8 Output incentives'!$E$123:$M$123</definedName>
    <definedName name="SFI" localSheetId="11">'[6]R8 Output incentives'!$E$123:$O$123</definedName>
    <definedName name="SFI" localSheetId="4">'[8]R8 Output incentives'!$E$123:$M$123</definedName>
    <definedName name="SFI">'[17]R8 Output incentives'!$E$123:$M$123</definedName>
    <definedName name="SHCP" localSheetId="11">'[23]R8 Output incentives'!$F$149:$M$149</definedName>
    <definedName name="SHCP">'[24]R8 Output incentives'!$F$149:$M$149</definedName>
    <definedName name="Shrink" localSheetId="11">'[9]R5 Input page'!$F$132:$M$132</definedName>
    <definedName name="Shrink">'[9]R5 Input page'!$F$132:$M$132</definedName>
    <definedName name="ShrinkInc" localSheetId="11">'[9]R5 Input page'!$F$133:$M$133</definedName>
    <definedName name="ShrinkInc">'[9]R5 Input page'!$F$133:$M$133</definedName>
    <definedName name="SIFFt" localSheetId="11">'[14]2.1 Revenue_Interface'!#REF!</definedName>
    <definedName name="SIFFt">'[15]2.1 Revenue_Interface'!#REF!</definedName>
    <definedName name="SIR" localSheetId="11">'[9]R1 SO External Cost Incentives'!$F$46:$M$46</definedName>
    <definedName name="SIR">'[9]R1 SO External Cost Incentives'!$F$46:$M$46</definedName>
    <definedName name="SIT" localSheetId="11">'[9]R1 SO External Cost Incentives'!$F$64:$M$64</definedName>
    <definedName name="SIT">'[9]R1 SO External Cost Incentives'!$F$64:$M$64</definedName>
    <definedName name="SKPI">'[7]R8 Output incentives'!$F$107:$M$107</definedName>
    <definedName name="SKPIC">'[7]R5 Input page'!$F$68:$M$68</definedName>
    <definedName name="SKPICAP">'[7]R4 Licence Condition Values'!$F$59:$M$59</definedName>
    <definedName name="SKPICOL">'[7]R4 Licence Condition Values'!$F$61:$M$61</definedName>
    <definedName name="SKPIDPA">'[7]R4 Licence Condition Values'!$F$62:$M$62</definedName>
    <definedName name="SKPIPRO">'[7]R4 Licence Condition Values'!$F$63:$M$63</definedName>
    <definedName name="SKPIT">'[7]R4 Licence Condition Values'!$F$58:$M$58</definedName>
    <definedName name="SKPIUPA">'[7]R4 Licence Condition Values'!$F$60:$M$60</definedName>
    <definedName name="SOBR" localSheetId="11">'[9]R14 SO Base Revenue'!$F$12:$M$12</definedName>
    <definedName name="SOBR">'[9]R14 SO Base Revenue'!$F$12:$M$12</definedName>
    <definedName name="SOCDSPt" localSheetId="11">'[14]2.1 Revenue_Interface'!$AB$76:$AF$76</definedName>
    <definedName name="SOCRITRAt" localSheetId="11">'[14]2.1 Revenue_Interface'!#REF!</definedName>
    <definedName name="SOCRITRAt">'[15]2.1 Revenue_Interface'!#REF!</definedName>
    <definedName name="SOCRITROt" localSheetId="11">'[14]2.1 Revenue_Interface'!#REF!</definedName>
    <definedName name="SOCRITROt">'[15]2.1 Revenue_Interface'!#REF!</definedName>
    <definedName name="SOCROTRAt" localSheetId="11">'[14]2.1 Revenue_Interface'!#REF!</definedName>
    <definedName name="SOCROTRAt">'[15]2.1 Revenue_Interface'!#REF!</definedName>
    <definedName name="SOCROTROt" localSheetId="11">'[14]2.1 Revenue_Interface'!#REF!</definedName>
    <definedName name="SOCROTROt">'[15]2.1 Revenue_Interface'!#REF!</definedName>
    <definedName name="SOEMR" localSheetId="10">'[5]R4 Licence Condition Values'!$E$87:$M$87</definedName>
    <definedName name="SOEMR" localSheetId="11">'[6]R4 Licence Condition Values'!$E$87:$M$87</definedName>
    <definedName name="SOEMR" localSheetId="4">'[8]R4 Licence Condition Values'!$E$87:$M$87</definedName>
    <definedName name="SOEMR">#REF!</definedName>
    <definedName name="SOEMRCO" localSheetId="10">'[5]R5 Input page'!$F$118:$M$118</definedName>
    <definedName name="SOEMRCO" localSheetId="11">'[6]R5 Input page'!$F$124:$M$124</definedName>
    <definedName name="SOEMRCO" localSheetId="4">'RIIO-1 RPI and PVF'!#REF!</definedName>
    <definedName name="SOEMRCO">#REF!</definedName>
    <definedName name="SOEMRDRI" localSheetId="10">'[5]R5 Input page'!#REF!</definedName>
    <definedName name="SOEMRDRI" localSheetId="11">'[6]R5 Input page'!#REF!</definedName>
    <definedName name="SOEMRDRI" localSheetId="4">'RIIO-1 RPI and PVF'!#REF!</definedName>
    <definedName name="SOEMRDRI">#REF!</definedName>
    <definedName name="SOEMRINC" localSheetId="10">'[5]R15 SO Internal'!$F$60:$M$60</definedName>
    <definedName name="SOEMRINC" localSheetId="11">'[6]R15 SO Internal'!$F$60:$M$60</definedName>
    <definedName name="SOEMRINC" localSheetId="4">'[8]R15 SO Internal'!$F$60:$M$60</definedName>
    <definedName name="SOEMRINC">#REF!</definedName>
    <definedName name="SOFIOCRAt" localSheetId="11">'[14]2.1 Revenue_Interface'!#REF!</definedName>
    <definedName name="SOFIOCRAt">'[15]2.1 Revenue_Interface'!#REF!</definedName>
    <definedName name="SOFIOCROt" localSheetId="11">'[14]2.1 Revenue_Interface'!#REF!</definedName>
    <definedName name="SOFIOCROt">'[15]2.1 Revenue_Interface'!#REF!</definedName>
    <definedName name="SOI" localSheetId="11">#REF!</definedName>
    <definedName name="SOI">#REF!</definedName>
    <definedName name="SOInterestincomeaccruedadjustment" localSheetId="11">'[14]2.1 Revenue_Interface'!$AB$81:$AF$81</definedName>
    <definedName name="SOK" localSheetId="11">'[9]R19 SO Correction (SOK)'!$E$19:$M$19</definedName>
    <definedName name="SOK">'[9]R19 SO Correction (SOK)'!$E$19:$M$19</definedName>
    <definedName name="SOMOD" localSheetId="10">'[5]R5 Input page'!$F$27:$M$27</definedName>
    <definedName name="SOMOD" localSheetId="11">'[6]R5 Input page'!$F$29:$M$29</definedName>
    <definedName name="SOMOD" localSheetId="12">'[9]R5 Input page'!$F$78:$M$78</definedName>
    <definedName name="SOMOD" localSheetId="4">'RIIO-1 RPI and PVF'!#REF!</definedName>
    <definedName name="SOMOD">#REF!</definedName>
    <definedName name="SOMR" localSheetId="11">'[9]R20 SO MAR'!$F$13:$M$13</definedName>
    <definedName name="SOMR">'[9]R20 SO MAR'!$F$13:$M$13</definedName>
    <definedName name="SONZROt" localSheetId="11">'[14]2.1 Revenue_Interface'!#REF!</definedName>
    <definedName name="SONZROt">'[15]2.1 Revenue_Interface'!#REF!</definedName>
    <definedName name="SOOIRC" localSheetId="11">'[9]R1 SO External Cost Incentives'!$F$20:$M$20</definedName>
    <definedName name="SOOIRC">'[9]R1 SO External Cost Incentives'!$F$20:$M$20</definedName>
    <definedName name="SOProvisionalBadDebtcost" localSheetId="11">'[14]2.1 Revenue_Interface'!$AB$79:$AF$79</definedName>
    <definedName name="SOPU" localSheetId="10">'[5]R4 Licence Condition Values'!$F$10:$M$10</definedName>
    <definedName name="SOPU" localSheetId="11">'[6]R4 Licence Condition Values'!$F$10:$M$10</definedName>
    <definedName name="SOPU" localSheetId="12">'[9]R4 Licence Condition Values'!$F$11:$M$11</definedName>
    <definedName name="SOPU" localSheetId="4">'[8]R4 Licence Condition Values'!$F$10:$M$10</definedName>
    <definedName name="SOPU">#REF!</definedName>
    <definedName name="SOREntc" localSheetId="11">'[9]R5 Input page'!$F$85:$M$85</definedName>
    <definedName name="SOREntc">'[9]R5 Input page'!$F$85:$M$85</definedName>
    <definedName name="SOREV" localSheetId="10">'[5]R15 SO Internal'!$F$39:$M$39</definedName>
    <definedName name="SOREV" localSheetId="11">'[6]R15 SO Internal'!$F$39:$M$39</definedName>
    <definedName name="SOREV" localSheetId="4">'[8]R15 SO Internal'!$F$39:$M$39</definedName>
    <definedName name="SOREV">#REF!</definedName>
    <definedName name="SORExC" localSheetId="11">'[9]R5 Input page'!$F$86:$M$86</definedName>
    <definedName name="SORExC">'[9]R5 Input page'!$F$86:$M$86</definedName>
    <definedName name="SOSOACO" localSheetId="11">'[14]2.1 Revenue_Interface'!$AB$28:$AF$28</definedName>
    <definedName name="SOSOACO">'[15]2.1 Revenue_Interface'!$AB$28:$AF$28</definedName>
    <definedName name="SOSOANC" localSheetId="11">'[14]2.1 Revenue_Interface'!$AB$27:$AF$27</definedName>
    <definedName name="SOSOANC">'[15]2.1 Revenue_Interface'!$AB$27:$AF$27</definedName>
    <definedName name="SOSOEDEt" localSheetId="11">'[14]2.1 Revenue_Interface'!$AB$77:$AF$77</definedName>
    <definedName name="SOSORBDt" localSheetId="11">'[14]2.1 Revenue_Interface'!$AB$82:$AF$82</definedName>
    <definedName name="SOTRU" localSheetId="10">'[5]R15 SO Internal'!$F$27:$M$27</definedName>
    <definedName name="SOTRU" localSheetId="11">'[6]R15 SO Internal'!$F$27:$M$27</definedName>
    <definedName name="SOTRU" localSheetId="4">'[8]R15 SO Internal'!$F$27:$O$27</definedName>
    <definedName name="SOTRU">#REF!</definedName>
    <definedName name="SS" localSheetId="11">'[7]R8 Output incentives'!#REF!</definedName>
    <definedName name="SS" localSheetId="4">'[7]R8 Output incentives'!#REF!</definedName>
    <definedName name="SS">'[7]R8 Output incentives'!#REF!</definedName>
    <definedName name="SSC">'[7]R5 Input page'!$F$66:$M$66</definedName>
    <definedName name="SSCAP">'[7]R4 Licence Condition Values'!$F$50:$M$50</definedName>
    <definedName name="SSCOL">'[7]R4 Licence Condition Values'!$F$51:$M$51</definedName>
    <definedName name="SSDPA">'[7]R4 Licence Condition Values'!$F$53:$M$53</definedName>
    <definedName name="SSI">'[7]R8 Output incentives'!$F$83:$M$83</definedName>
    <definedName name="SSO" localSheetId="10">'[5]R8 Output incentives'!$F$63:$M$63</definedName>
    <definedName name="SSO" localSheetId="11">'[6]R8 Output incentives'!$F$63:$O$63</definedName>
    <definedName name="SSO" localSheetId="12">'[9]TO Incentives'!#REF!</definedName>
    <definedName name="SSO" localSheetId="4">'[8]R8 Output incentives'!$F$63:$M$63</definedName>
    <definedName name="SSO">'[17]R8 Output incentives'!$F$63:$M$63</definedName>
    <definedName name="SSPRO">'[7]R4 Licence Condition Values'!$F$55:$M$55</definedName>
    <definedName name="SSS" localSheetId="10">'[5]R8 Output incentives'!$F$80:$M$80</definedName>
    <definedName name="SSS" localSheetId="11">'[6]R8 Output incentives'!$F$80:$M$80</definedName>
    <definedName name="SSS" localSheetId="12">'[9]TO Incentives'!#REF!</definedName>
    <definedName name="SSS" localSheetId="4">'[8]R8 Output incentives'!$F$80:$M$80</definedName>
    <definedName name="SSS">'[17]R8 Output incentives'!$F$80:$M$80</definedName>
    <definedName name="SSSAF" localSheetId="11">'[9]TO Incentives'!#REF!</definedName>
    <definedName name="SSSAF">'[9]TO Incentives'!#REF!</definedName>
    <definedName name="SSSCAP" localSheetId="10">'[5]R4 Licence Condition Values'!$F$55:$M$55</definedName>
    <definedName name="SSSCAP" localSheetId="11">'[6]R4 Licence Condition Values'!$F$55:$M$55</definedName>
    <definedName name="SSSCAP" localSheetId="4">'[8]R4 Licence Condition Values'!$F$55:$M$55</definedName>
    <definedName name="SSSCAP">#REF!</definedName>
    <definedName name="SSSCOL" localSheetId="10">'[5]R4 Licence Condition Values'!$F$56:$M$56</definedName>
    <definedName name="SSSCOL" localSheetId="11">'[6]R4 Licence Condition Values'!$F$56:$M$56</definedName>
    <definedName name="SSSCOL" localSheetId="4">'[8]R4 Licence Condition Values'!$F$56:$M$56</definedName>
    <definedName name="SSSCOL">#REF!</definedName>
    <definedName name="SSSDPA" localSheetId="10">'[5]R4 Licence Condition Values'!$F$58:$M$58</definedName>
    <definedName name="SSSDPA" localSheetId="11">'[6]R4 Licence Condition Values'!$F$58:$M$58</definedName>
    <definedName name="SSSDPA" localSheetId="4">'[8]R4 Licence Condition Values'!$F$58:$M$58</definedName>
    <definedName name="SSSDPA">#REF!</definedName>
    <definedName name="SSSP" localSheetId="10">'[5]R5 Input page'!$D$83:$M$83</definedName>
    <definedName name="SSSP" localSheetId="11">'[6]R5 Input page'!$D$89:$M$89</definedName>
    <definedName name="SSSP" localSheetId="4">'RIIO-1 RPI and PVF'!#REF!</definedName>
    <definedName name="SSSP">#REF!</definedName>
    <definedName name="SSSPRO" localSheetId="10">'[5]R4 Licence Condition Values'!$F$53:$M$53</definedName>
    <definedName name="SSSPRO" localSheetId="11">'[6]R4 Licence Condition Values'!$F$53:$M$53</definedName>
    <definedName name="SSSPRO" localSheetId="4">'[8]R4 Licence Condition Values'!$F$53:$M$53</definedName>
    <definedName name="SSSPRO">#REF!</definedName>
    <definedName name="SSST" localSheetId="10">'[5]R4 Licence Condition Values'!$F$54:$M$54</definedName>
    <definedName name="SSST" localSheetId="11">'[6]R4 Licence Condition Values'!$F$54:$M$54</definedName>
    <definedName name="SSST" localSheetId="4">'[8]R4 Licence Condition Values'!$F$54:$M$54</definedName>
    <definedName name="SSST">#REF!</definedName>
    <definedName name="SSSUPA" localSheetId="10">'[5]R4 Licence Condition Values'!$F$57:$M$57</definedName>
    <definedName name="SSSUPA" localSheetId="11">'[6]R4 Licence Condition Values'!$F$57:$M$57</definedName>
    <definedName name="SSSUPA" localSheetId="4">'[8]R4 Licence Condition Values'!$F$57:$M$57</definedName>
    <definedName name="SSSUPA">#REF!</definedName>
    <definedName name="SST">'[7]R4 Licence Condition Values'!$F$49:$M$49</definedName>
    <definedName name="SSUPA">'[7]R4 Licence Condition Values'!$F$52:$M$52</definedName>
    <definedName name="STIP" localSheetId="11">'[9]R5 Input page'!$F$143:$M$143</definedName>
    <definedName name="STIP">'[9]R5 Input page'!$F$143:$M$143</definedName>
    <definedName name="SubTIRG" localSheetId="10">'[5]R11 TIRG'!$E$12:$M$12</definedName>
    <definedName name="SubTIRG">'[6]R11 TIRG'!$E$12:$M$12</definedName>
    <definedName name="Sum_Length" localSheetId="11">#REF!</definedName>
    <definedName name="Sum_Length">#REF!</definedName>
    <definedName name="Swvu.CapersView." localSheetId="11" hidden="1">[4]Sheet1!#REF!</definedName>
    <definedName name="Swvu.CapersView." hidden="1">[4]Sheet1!#REF!</definedName>
    <definedName name="Swvu.Japan_Capers_Ed_Pub." localSheetId="11" hidden="1">#REF!</definedName>
    <definedName name="Swvu.Japan_Capers_Ed_Pub." hidden="1">#REF!</definedName>
    <definedName name="Swvu.KJP_CC." localSheetId="11" hidden="1">#REF!</definedName>
    <definedName name="Swvu.KJP_CC." hidden="1">#REF!</definedName>
    <definedName name="TA" localSheetId="11">'[9]R5 Input page'!$F$141:$M$141</definedName>
    <definedName name="TA">'[9]R5 Input page'!$F$141:$M$141</definedName>
    <definedName name="TERM" localSheetId="11">#REF!</definedName>
    <definedName name="TERM">#REF!</definedName>
    <definedName name="TERMt" localSheetId="10">'[5]R5 Input page'!$D$64:$M$64</definedName>
    <definedName name="TERMt" localSheetId="11">'[6]R5 Input page'!$D$70:$M$70</definedName>
    <definedName name="TERMt" localSheetId="4">'RIIO-1 RPI and PVF'!#REF!</definedName>
    <definedName name="TERMt">#REF!</definedName>
    <definedName name="Tier_Lookup" localSheetId="11">'[16]5.8 Decommissioned Sum '!#REF!</definedName>
    <definedName name="Tier_Lookup">'[16]5.8 Decommissioned Sum '!#REF!</definedName>
    <definedName name="TIRG" localSheetId="10">'[5]R11 TIRG'!$E$15:$M$15</definedName>
    <definedName name="TIRG" localSheetId="11">'[6]R11 TIRG'!$E$15:$M$15</definedName>
    <definedName name="TIRG" localSheetId="4">'[8]R11 TIRG'!$E$15:$M$15</definedName>
    <definedName name="TIRG">'[17]R11 TIRG'!$E$15:$M$15</definedName>
    <definedName name="TIRGINCADJ" localSheetId="10">'[5]R5 Input page'!$E$112:$M$112</definedName>
    <definedName name="TIRGINCADJ" localSheetId="11">'[6]R5 Input page'!$E$118:$M$118</definedName>
    <definedName name="TIRGINCADJ" localSheetId="4">'RIIO-1 RPI and PVF'!#REF!</definedName>
    <definedName name="TIRGINCADJ">#REF!</definedName>
    <definedName name="TIRGIncAdj2">'[7]R5 Input page'!$F$115:$M$115</definedName>
    <definedName name="TIRGIncAdj3">'[7]R5 Input page'!$F$124:$M$124</definedName>
    <definedName name="TIRGIncAdj4">'[7]R5 Input page'!$F$133:$M$133</definedName>
    <definedName name="TIRGIncAdj5">'[7]R5 Input page'!$F$142:$M$142</definedName>
    <definedName name="TIS" localSheetId="10">'[5]R4 Licence Condition Values'!$D$41:$M$41</definedName>
    <definedName name="TIS" localSheetId="11">'[6]R4 Licence Condition Values'!$D$41:$M$41</definedName>
    <definedName name="TIS" localSheetId="4">'[8]R4 Licence Condition Values'!$D$41:$M$41</definedName>
    <definedName name="TIS">#REF!</definedName>
    <definedName name="TNR" localSheetId="10">'[5]R5 Input page'!$F$29:$M$29</definedName>
    <definedName name="TNR" localSheetId="11">'[6]R5 Input page'!$F$31:$M$31</definedName>
    <definedName name="TNR" localSheetId="4">'RIIO-1 RPI and PVF'!#REF!</definedName>
    <definedName name="TNR">#REF!</definedName>
    <definedName name="TO" localSheetId="10">'[5]R12 TO MAR'!$F$19:$M$19</definedName>
    <definedName name="TO" localSheetId="11">'[6]R12 TO MAR'!$F$22:$M$22</definedName>
    <definedName name="TO" localSheetId="4">'[8]R12 SO MAR'!$F$22:$M$22</definedName>
    <definedName name="TO">#REF!</definedName>
    <definedName name="TOACO" localSheetId="11">'[14]2.1 Revenue_Interface'!$AB$14:$AF$14</definedName>
    <definedName name="TOACO">'[15]2.1 Revenue_Interface'!$AB$14:$AF$14</definedName>
    <definedName name="TOACOU" localSheetId="11">'[14]2.1 Revenue_Interface'!$AB$21:$AF$21</definedName>
    <definedName name="TOACOU">'[15]2.1 Revenue_Interface'!$AB$21:$AF$21</definedName>
    <definedName name="TOActualBadDebtcostincurred" localSheetId="11">'[14]2.1 Revenue_Interface'!$AB$66:$AF$66</definedName>
    <definedName name="TOActualbusinessmileageemissions" localSheetId="11">'[14]2.1 Revenue_Interface'!$AB$89:$AF$89</definedName>
    <definedName name="TOActualbusinessmileageemissions">'[15]2.1 Revenue_Interface'!$AB$89:$AF$89</definedName>
    <definedName name="TOActualEnvironmentalValue" localSheetId="11">'[14]2.1 Revenue_Interface'!$AB$96:$AF$96</definedName>
    <definedName name="TOActualEnvironmentalValue">'[15]2.1 Revenue_Interface'!$AB$96:$AF$96</definedName>
    <definedName name="TOActualofficewaste" localSheetId="11">'[14]2.1 Revenue_Interface'!$AB$92:$AF$92</definedName>
    <definedName name="TOActualofficewaste">'[15]2.1 Revenue_Interface'!$AB$92:$AF$92</definedName>
    <definedName name="TOActualoperationaltransportemissions" localSheetId="11">'[14]2.1 Revenue_Interface'!$AB$88:$AF$88</definedName>
    <definedName name="TOActualoperationaltransportemissions">'[15]2.1 Revenue_Interface'!$AB$88:$AF$88</definedName>
    <definedName name="TOActualwateruse" localSheetId="11">'[14]2.1 Revenue_Interface'!$AB$93:$AF$93</definedName>
    <definedName name="TOActualwateruse">'[15]2.1 Revenue_Interface'!$AB$93:$AF$93</definedName>
    <definedName name="TOAIO" localSheetId="11">'[14]2.1 Revenue_Interface'!$AB$15:$AF$15</definedName>
    <definedName name="TOAIO">'[15]2.1 Revenue_Interface'!$AB$15:$AF$15</definedName>
    <definedName name="TOAIOU" localSheetId="11">'[14]2.1 Revenue_Interface'!$AB$22:$AF$22</definedName>
    <definedName name="TOAIOU">'[15]2.1 Revenue_Interface'!$AB$22:$AF$22</definedName>
    <definedName name="TOALC" localSheetId="11">'[14]2.1 Revenue_Interface'!$AB$11:$AF$11</definedName>
    <definedName name="TOALC">'[15]2.1 Revenue_Interface'!$AB$11:$AF$11</definedName>
    <definedName name="TOALCU" localSheetId="11">'[14]2.1 Revenue_Interface'!$AB$18:$AF$18</definedName>
    <definedName name="TOALCU">'[15]2.1 Revenue_Interface'!$AB$18:$AF$18</definedName>
    <definedName name="TOALTt" localSheetId="11">'[14]2.1 Revenue_Interface'!$AB$72:$AF$72</definedName>
    <definedName name="TOANC" localSheetId="11">'[14]2.1 Revenue_Interface'!$AB$16:$AF$16</definedName>
    <definedName name="TOANC">'[15]2.1 Revenue_Interface'!$AB$16:$AF$16</definedName>
    <definedName name="TOANCU" localSheetId="11">'[14]2.1 Revenue_Interface'!$AB$23:$AF$23</definedName>
    <definedName name="TOANCU">'[15]2.1 Revenue_Interface'!$AB$23:$AF$23</definedName>
    <definedName name="TOAOC" localSheetId="11">'[14]2.1 Revenue_Interface'!$AB$13:$AF$13</definedName>
    <definedName name="TOAOC">'[15]2.1 Revenue_Interface'!$AB$13:$AF$13</definedName>
    <definedName name="TOAOCU" localSheetId="11">'[14]2.1 Revenue_Interface'!$AB$20:$AF$20</definedName>
    <definedName name="TOAOCU">'[15]2.1 Revenue_Interface'!$AB$20:$AF$20</definedName>
    <definedName name="TOARC" localSheetId="11">'[14]2.1 Revenue_Interface'!$AB$12:$AF$12</definedName>
    <definedName name="TOARC">'[15]2.1 Revenue_Interface'!$AB$12:$AF$12</definedName>
    <definedName name="TOARCU" localSheetId="11">'[14]2.1 Revenue_Interface'!$AB$19:$AF$19</definedName>
    <definedName name="TOARCU">'[15]2.1 Revenue_Interface'!$AB$19:$AF$19</definedName>
    <definedName name="TOBPDt" localSheetId="11">'[14]2.1 Revenue_Interface'!$AB$70:$AF$70</definedName>
    <definedName name="TOBTRRAt" localSheetId="11">'[14]2.1 Revenue_Interface'!#REF!</definedName>
    <definedName name="TOBTRRAt">'[15]2.1 Revenue_Interface'!#REF!</definedName>
    <definedName name="TOBTRROt" localSheetId="11">'[14]2.1 Revenue_Interface'!#REF!</definedName>
    <definedName name="TOBTRROt">'[15]2.1 Revenue_Interface'!#REF!</definedName>
    <definedName name="TOCEPRAt" localSheetId="11">'[14]2.1 Revenue_Interface'!#REF!</definedName>
    <definedName name="TOCEPRAt">'[15]2.1 Revenue_Interface'!#REF!</definedName>
    <definedName name="TOCEPROt" localSheetId="11">'[14]2.1 Revenue_Interface'!#REF!</definedName>
    <definedName name="TOCEPROt">'[15]2.1 Revenue_Interface'!#REF!</definedName>
    <definedName name="TOCRITRAt" localSheetId="11">'[14]2.1 Revenue_Interface'!#REF!</definedName>
    <definedName name="TOCRITRAt">'[15]2.1 Revenue_Interface'!#REF!</definedName>
    <definedName name="TOCRITROt" localSheetId="11">'[14]2.1 Revenue_Interface'!#REF!</definedName>
    <definedName name="TOCRITROt">'[15]2.1 Revenue_Interface'!#REF!</definedName>
    <definedName name="TOCROTRAt" localSheetId="11">'[14]2.1 Revenue_Interface'!#REF!</definedName>
    <definedName name="TOCROTRAt">'[15]2.1 Revenue_Interface'!#REF!</definedName>
    <definedName name="TOCROTROt" localSheetId="11">'[14]2.1 Revenue_Interface'!#REF!</definedName>
    <definedName name="TOCROTROt">'[15]2.1 Revenue_Interface'!#REF!</definedName>
    <definedName name="TOCSPt" localSheetId="11">'[14]2.1 Revenue_Interface'!$AB$86:$AF$86</definedName>
    <definedName name="TOCSPt">'[15]2.1 Revenue_Interface'!$AB$86:$AF$86</definedName>
    <definedName name="TOEDEt" localSheetId="11">'[14]2.1 Revenue_Interface'!$AB$60:$AF$60</definedName>
    <definedName name="TOFIOCRAt" localSheetId="11">'[14]2.1 Revenue_Interface'!#REF!</definedName>
    <definedName name="TOFIOCRAt">'[15]2.1 Revenue_Interface'!#REF!</definedName>
    <definedName name="TOFIOCROt" localSheetId="11">'[14]2.1 Revenue_Interface'!#REF!</definedName>
    <definedName name="TOFIOCROt">'[15]2.1 Revenue_Interface'!#REF!</definedName>
    <definedName name="TOFTO" localSheetId="10">'[5]R5 Input page'!$D$67:$M$67</definedName>
    <definedName name="TOFTO" localSheetId="11">'[6]R5 Input page'!$D$73:$M$73</definedName>
    <definedName name="TOFTO" localSheetId="4">'RIIO-1 RPI and PVF'!#REF!</definedName>
    <definedName name="TOFTO">#REF!</definedName>
    <definedName name="TOIDRSt" localSheetId="11">'[14]2.1 Revenue_Interface'!#REF!</definedName>
    <definedName name="TOIDRSt">'[15]2.1 Revenue_Interface'!#REF!</definedName>
    <definedName name="TOInterestincomeaccruedadjustment" localSheetId="11">'[14]2.1 Revenue_Interface'!$AB$67:$AF$67</definedName>
    <definedName name="TOKLSRAt" localSheetId="11">'[14]2.1 Revenue_Interface'!#REF!</definedName>
    <definedName name="TOKLSRAt">'[15]2.1 Revenue_Interface'!#REF!</definedName>
    <definedName name="TOKLSROt" localSheetId="11">'[14]2.1 Revenue_Interface'!#REF!</definedName>
    <definedName name="TOKLSROt">'[15]2.1 Revenue_Interface'!#REF!</definedName>
    <definedName name="TOLA" localSheetId="11">'[9]R5 Input page'!$E$34</definedName>
    <definedName name="TOLA">'[9]R5 Input page'!$E$34</definedName>
    <definedName name="TOLFt" localSheetId="11">'[14]2.1 Revenue_Interface'!$AB$58:$AF$58</definedName>
    <definedName name="TOMR" localSheetId="11">'[9]R5 Input page'!$E$38</definedName>
    <definedName name="TOMR">'[9]R5 Input page'!$E$38</definedName>
    <definedName name="TONARMAHRt" localSheetId="11">'[14]2.1 Revenue_Interface'!#REF!</definedName>
    <definedName name="TONARMAHRt">'[15]2.1 Revenue_Interface'!#REF!</definedName>
    <definedName name="TONARMRt" localSheetId="11">'[14]2.1 Revenue_Interface'!#REF!</definedName>
    <definedName name="TONARMRt">'[15]2.1 Revenue_Interface'!#REF!</definedName>
    <definedName name="TONLAHRt" localSheetId="11">'[14]2.1 Revenue_Interface'!#REF!</definedName>
    <definedName name="TONLAHRt">'[15]2.1 Revenue_Interface'!#REF!</definedName>
    <definedName name="TONLARt" localSheetId="11">'[14]2.1 Revenue_Interface'!#REF!</definedName>
    <definedName name="TONLARt">'[15]2.1 Revenue_Interface'!#REF!</definedName>
    <definedName name="TONumberofQualifyingProjectswithnetEnvironmentalGainequaltoorabove15" localSheetId="11">'[14]2.1 Revenue_Interface'!$AB$94:$AF$94</definedName>
    <definedName name="TONumberofQualifyingProjectswithnetEnvironmentalGainequaltoorabove15">'[15]2.1 Revenue_Interface'!$AB$94:$AF$94</definedName>
    <definedName name="TONumberofQualifyingProjectswithnetEnvironmentalGainequaltoorlessthan5" localSheetId="11">'[14]2.1 Revenue_Interface'!$AB$95:$AF$95</definedName>
    <definedName name="TONumberofQualifyingProjectswithnetEnvironmentalGainequaltoorlessthan5">'[15]2.1 Revenue_Interface'!$AB$95:$AF$95</definedName>
    <definedName name="TONZPSt" localSheetId="11">'[14]2.1 Revenue_Interface'!$AB$63:$AF$63</definedName>
    <definedName name="TONZROt" localSheetId="11">'[14]2.1 Revenue_Interface'!#REF!</definedName>
    <definedName name="TONZROt">'[15]2.1 Revenue_Interface'!#REF!</definedName>
    <definedName name="TOOIDRSt" localSheetId="11">'[14]2.1 Revenue_Interface'!#REF!</definedName>
    <definedName name="TOOIDRSt">'[15]2.1 Revenue_Interface'!#REF!</definedName>
    <definedName name="TOOPTCt" localSheetId="11">'[14]2.1 Revenue_Interface'!$AB$61:$AF$61</definedName>
    <definedName name="TOPOSDRSt" localSheetId="11">'[14]2.1 Revenue_Interface'!#REF!</definedName>
    <definedName name="TOPOSDRSt">'[15]2.1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11">'[14]2.1 Revenue_Interface'!#REF!</definedName>
    <definedName name="TOPREDRSt">'[15]2.1 Revenue_Interface'!#REF!</definedName>
    <definedName name="TOProvisionalBadDebtcost" localSheetId="11">'[14]2.1 Revenue_Interface'!$AB$65:$AF$65</definedName>
    <definedName name="TOPSUPRAt" localSheetId="11">'[14]2.1 Revenue_Interface'!#REF!</definedName>
    <definedName name="TOPSUPRAt">'[15]2.1 Revenue_Interface'!#REF!</definedName>
    <definedName name="TOPSUPROt" localSheetId="11">'[14]2.1 Revenue_Interface'!#REF!</definedName>
    <definedName name="TOPSUPROt">'[15]2.1 Revenue_Interface'!#REF!</definedName>
    <definedName name="TOPTVt" localSheetId="11">'[14]2.1 Revenue_Interface'!$AB$62:$AF$62</definedName>
    <definedName name="TOQLt_and_PDt" localSheetId="11">'[14]2.1 Revenue_Interface'!$AB$46:$AF$46</definedName>
    <definedName name="TOQLt_and_PDt">'[15]2.1 Revenue_Interface'!$AB$46:$AF$46</definedName>
    <definedName name="TOR" localSheetId="11">'[9]R5 Input page'!$E$37</definedName>
    <definedName name="TOR">'[9]R5 Input page'!$E$37</definedName>
    <definedName name="TORARt" localSheetId="11">'[14]2.1 Revenue_Interface'!#REF!</definedName>
    <definedName name="TORARt">'[15]2.1 Revenue_Interface'!#REF!</definedName>
    <definedName name="TORB" localSheetId="11">'[9]R5 Input page'!$E$33</definedName>
    <definedName name="TORB">'[9]R5 Input page'!$E$33</definedName>
    <definedName name="TORBDt" localSheetId="11">'[14]2.1 Revenue_Interface'!$AB$68:$AF$68</definedName>
    <definedName name="TORBt" localSheetId="11">'[14]2.1 Revenue_Interface'!$AB$59:$AF$59</definedName>
    <definedName name="TORCOM" localSheetId="11">'[9]R5 Input page'!$F$43:$M$43</definedName>
    <definedName name="TORCOM">'[9]R5 Input page'!$F$43:$M$43</definedName>
    <definedName name="TORDFRt" localSheetId="11">'[14]2.1 Revenue_Interface'!#REF!</definedName>
    <definedName name="TORDFRt">'[15]2.1 Revenue_Interface'!#REF!</definedName>
    <definedName name="TOREntC" localSheetId="11">'[9]R5 Input page'!$F$41:$M$41</definedName>
    <definedName name="TOREntC">'[9]R5 Input page'!$F$41:$M$41</definedName>
    <definedName name="TORExC" localSheetId="11">'[9]R5 Input page'!$F$42:$M$42</definedName>
    <definedName name="TORExC">'[9]R5 Input page'!$F$42:$M$42</definedName>
    <definedName name="TOTO">'[7]R5 Input page'!$F$90:$M$90</definedName>
    <definedName name="TOTotalannualoperationalandofficewaste" localSheetId="11">'[14]2.1 Revenue_Interface'!$AB$90:$AF$90</definedName>
    <definedName name="TOTotalannualoperationalandofficewaste">'[15]2.1 Revenue_Interface'!$AB$90:$AF$90</definedName>
    <definedName name="TOTotalannualoperationalandofficewasterecycled" localSheetId="11">'[14]2.1 Revenue_Interface'!$AB$91:$AF$91</definedName>
    <definedName name="TOTotalannualoperationalandofficewasterecycled">'[15]2.1 Revenue_Interface'!$AB$91:$AF$91</definedName>
    <definedName name="TOZ" localSheetId="11">'[9]R5 Input page'!$E$30</definedName>
    <definedName name="TOZ">'[9]R5 Input page'!$E$30</definedName>
    <definedName name="TOZA" localSheetId="11">'[9]R5 Input page'!$E$31</definedName>
    <definedName name="TOZA">'[9]R5 Input page'!$E$31</definedName>
    <definedName name="TPA" localSheetId="10">'[5]R5 Input page'!$E$62:$M$62</definedName>
    <definedName name="TPA" localSheetId="11">'[6]R5 Input page'!$E$68:$M$68</definedName>
    <definedName name="TPA" localSheetId="4">'RIIO-1 RPI and PVF'!#REF!</definedName>
    <definedName name="TPA">#REF!</definedName>
    <definedName name="TPD" localSheetId="10">'[5]R7 pass through'!$F$52:$M$52</definedName>
    <definedName name="TPD" localSheetId="11">'[6]R7 pass through'!$F$73:$O$73</definedName>
    <definedName name="TPD">#REF!</definedName>
    <definedName name="TR" localSheetId="10">'[5]R5 Input page'!$D$87:$M$87</definedName>
    <definedName name="TR" localSheetId="11">'[6]R5 Input page'!$D$93:$M$93</definedName>
    <definedName name="TR" localSheetId="4">'RIIO-1 RPI and PVF'!#REF!</definedName>
    <definedName name="TR">#REF!</definedName>
    <definedName name="TRU" localSheetId="10">'[5]R6 Base revenue'!$E$38:$M$38</definedName>
    <definedName name="TRU" localSheetId="11">'[6]R6 Base revenue'!$E$40:$Q$40</definedName>
    <definedName name="TRU" localSheetId="12">'[9]R6 TO Base revenue'!$G$36:$M$36</definedName>
    <definedName name="TRU" localSheetId="4">'[8]R6 True Up'!$E$40:$Q$40</definedName>
    <definedName name="TRU">#REF!</definedName>
    <definedName name="TS" localSheetId="10">'[5]R5 Input page'!$E$55:$M$55</definedName>
    <definedName name="TS" localSheetId="11">'[6]R5 Input page'!$E$61:$M$61</definedName>
    <definedName name="TS" localSheetId="4">'RIIO-1 RPI and PVF'!#REF!</definedName>
    <definedName name="TS">#REF!</definedName>
    <definedName name="TSH" localSheetId="10">'[5]R5 Input page'!$D$66:$M$66</definedName>
    <definedName name="TSH" localSheetId="11">'[6]R5 Input page'!$D$72:$M$72</definedName>
    <definedName name="TSH" localSheetId="4">'RIIO-1 RPI and PVF'!#REF!</definedName>
    <definedName name="TSH">#REF!</definedName>
    <definedName name="TSP" localSheetId="10">'[5]R5 Input page'!$D$65:$M$65</definedName>
    <definedName name="TSP" localSheetId="11">'[6]R5 Input page'!$D$71:$M$71</definedName>
    <definedName name="TSP" localSheetId="4">'RIIO-1 RPI and PVF'!#REF!</definedName>
    <definedName name="TSP">#REF!</definedName>
    <definedName name="TSS" localSheetId="11">'[9]R16 SO TSS'!$F$12:$M$12</definedName>
    <definedName name="TSS">'[9]R16 SO TSS'!$F$12:$M$12</definedName>
    <definedName name="TSSF" localSheetId="11">'[9]R4 Licence Condition Values'!$F$59:$M$59</definedName>
    <definedName name="TSSF">'[9]R4 Licence Condition Values'!$F$59:$M$59</definedName>
    <definedName name="TSSTC" localSheetId="11">'[9]R4 Licence Condition Values'!$F$58:$M$58</definedName>
    <definedName name="TSSTC">'[9]R4 Licence Condition Values'!$F$58:$M$58</definedName>
    <definedName name="u" localSheetId="11" hidden="1">{#VALUE!,#N/A,FALSE,0}</definedName>
    <definedName name="u" hidden="1">{#VALUE!,#N/A,FALSE,0}</definedName>
    <definedName name="UAG" localSheetId="11"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'[16]5.8 Decommissioned Sum '!#REF!</definedName>
    <definedName name="UNTO">'[7]R5 Input page'!$F$89:$M$89</definedName>
    <definedName name="USF" localSheetId="11">'[9]R4 Licence Condition Values'!$F$64:$M$64</definedName>
    <definedName name="USF">'[9]R4 Licence Condition Values'!$F$64:$M$64</definedName>
    <definedName name="v" localSheetId="11" hidden="1">{"Japan_Capers_Ed_Pub",#N/A,FALSE,"DI 2 YEAR MASTER SCHEDULE"}</definedName>
    <definedName name="v" hidden="1">{"Japan_Capers_Ed_Pub",#N/A,FALSE,"DI 2 YEAR MASTER SCHEDULE"}</definedName>
    <definedName name="VIPM" localSheetId="11">'[9]R5 Input page'!$F$151:$M$151</definedName>
    <definedName name="VIPM">'[9]R5 Input page'!$F$151:$M$151</definedName>
    <definedName name="VIRP" localSheetId="11">'[9]R5 Input page'!$F$153:$M$153</definedName>
    <definedName name="VIRP">'[9]R5 Input page'!$F$153:$M$153</definedName>
    <definedName name="VIT" localSheetId="11">'[9]R5 Input page'!$F$152:$M$152</definedName>
    <definedName name="VIT">'[9]R5 Input page'!$F$152:$M$152</definedName>
    <definedName name="VOLL" localSheetId="11">#REF!</definedName>
    <definedName name="VOLL">#REF!</definedName>
    <definedName name="WACC" localSheetId="11">#REF!</definedName>
    <definedName name="WACC" localSheetId="4">'RIIO-1 RPI and PVF'!$E$42:$M$42</definedName>
    <definedName name="WACC">#REF!</definedName>
    <definedName name="wrn.CapersPlotter." localSheetId="11" hidden="1">{#N/A,#N/A,FALSE,"DI 2 YEAR MASTER SCHEDULE"}</definedName>
    <definedName name="wrn.CapersPlotter." hidden="1">{#N/A,#N/A,FALSE,"DI 2 YEAR MASTER SCHEDULE"}</definedName>
    <definedName name="wrn.Edutainment._.Priority._.List." localSheetId="11" hidden="1">{#N/A,#N/A,FALSE,"DI 2 YEAR MASTER SCHEDULE"}</definedName>
    <definedName name="wrn.Edutainment._.Priority._.List." hidden="1">{#N/A,#N/A,FALSE,"DI 2 YEAR MASTER SCHEDULE"}</definedName>
    <definedName name="wrn.Japan_Capers_Ed._.Pub." localSheetId="11" hidden="1">{"Japan_Capers_Ed_Pub",#N/A,FALSE,"DI 2 YEAR MASTER SCHEDULE"}</definedName>
    <definedName name="wrn.Japan_Capers_Ed._.Pub." hidden="1">{"Japan_Capers_Ed_Pub",#N/A,FALSE,"DI 2 YEAR MASTER SCHEDULE"}</definedName>
    <definedName name="wrn.Priority._.list." localSheetId="11" hidden="1">{#N/A,#N/A,FALSE,"DI 2 YEAR MASTER SCHEDULE"}</definedName>
    <definedName name="wrn.Priority._.list." hidden="1">{#N/A,#N/A,FALSE,"DI 2 YEAR MASTER SCHEDULE"}</definedName>
    <definedName name="wrn.Prjcted._.Mnthly._.Qtys." localSheetId="11" hidden="1">{#N/A,#N/A,FALSE,"PRJCTED MNTHLY QTY's"}</definedName>
    <definedName name="wrn.Prjcted._.Mnthly._.Qtys." hidden="1">{#N/A,#N/A,FALSE,"PRJCTED MNTHLY QTY's"}</definedName>
    <definedName name="wrn.Prjcted._.Qtrly._.Dollars." localSheetId="11" hidden="1">{#N/A,#N/A,FALSE,"PRJCTED QTRLY $'s"}</definedName>
    <definedName name="wrn.Prjcted._.Qtrly._.Dollars." hidden="1">{#N/A,#N/A,FALSE,"PRJCTED QTRLY $'s"}</definedName>
    <definedName name="wrn.Prjcted._.Qtrly._.Qtys." localSheetId="11" hidden="1">{#N/A,#N/A,FALSE,"PRJCTED QTRLY QTY's"}</definedName>
    <definedName name="wrn.Prjcted._.Qtrly._.Qtys." hidden="1">{#N/A,#N/A,FALSE,"PRJCTED QTRLY QTY's"}</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1" hidden="1">{#N/A,#N/A,FALSE,"DI 2 YEAR MASTER SCHEDULE"}</definedName>
    <definedName name="x" hidden="1">{#N/A,#N/A,FALSE,"DI 2 YEAR MASTER SCHEDULE"}</definedName>
    <definedName name="y"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1"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11"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7" l="1"/>
  <c r="J17" i="7"/>
  <c r="K17" i="7"/>
  <c r="L17" i="7"/>
  <c r="I18" i="7"/>
  <c r="J18" i="7"/>
  <c r="K18" i="7"/>
  <c r="L18" i="7"/>
  <c r="I19" i="7"/>
  <c r="J19" i="7"/>
  <c r="K19" i="7"/>
  <c r="L19" i="7"/>
  <c r="H18" i="7"/>
  <c r="H19" i="7"/>
  <c r="H17" i="7"/>
  <c r="H67" i="13"/>
  <c r="H54" i="13"/>
  <c r="H41" i="13"/>
  <c r="G54" i="13"/>
  <c r="G67" i="13"/>
  <c r="G41" i="13"/>
  <c r="S34" i="22"/>
  <c r="S40" i="22"/>
  <c r="S42" i="22"/>
  <c r="S13" i="22" s="1"/>
  <c r="S20" i="22" s="1"/>
  <c r="H126" i="38"/>
  <c r="I126" i="38"/>
  <c r="J126" i="38"/>
  <c r="K126" i="38"/>
  <c r="I51" i="7"/>
  <c r="J51" i="7"/>
  <c r="K51" i="7"/>
  <c r="L51" i="7"/>
  <c r="H51" i="7"/>
  <c r="M28" i="12" l="1"/>
  <c r="L28" i="12"/>
  <c r="K28" i="12"/>
  <c r="J28" i="12"/>
  <c r="M27" i="12"/>
  <c r="L27" i="12"/>
  <c r="K27" i="12"/>
  <c r="J27" i="12"/>
  <c r="I27" i="12"/>
  <c r="W15" i="24"/>
  <c r="I19" i="12" s="1"/>
  <c r="L19" i="12"/>
  <c r="K19" i="12"/>
  <c r="J19" i="12"/>
  <c r="F43" i="13"/>
  <c r="H10" i="13"/>
  <c r="A2" i="41"/>
  <c r="A1" i="41"/>
  <c r="A3" i="43"/>
  <c r="A2" i="43"/>
  <c r="A1" i="43"/>
  <c r="M57" i="43"/>
  <c r="L57" i="43"/>
  <c r="K57" i="43"/>
  <c r="J57" i="43"/>
  <c r="I57" i="43"/>
  <c r="M32" i="43"/>
  <c r="L32" i="43"/>
  <c r="K32" i="43"/>
  <c r="J32" i="43"/>
  <c r="I32" i="43"/>
  <c r="H44" i="7" l="1"/>
  <c r="H45" i="7"/>
  <c r="H46" i="7"/>
  <c r="H47" i="7"/>
  <c r="H43" i="7"/>
  <c r="O14" i="8" l="1"/>
  <c r="S14" i="8" l="1"/>
  <c r="R14" i="8"/>
  <c r="Q14" i="8"/>
  <c r="P14" i="8"/>
  <c r="F21" i="41"/>
  <c r="F26" i="41" s="1"/>
  <c r="E21" i="41"/>
  <c r="E22" i="41" s="1"/>
  <c r="D21" i="41"/>
  <c r="D26" i="41" s="1"/>
  <c r="C21" i="41"/>
  <c r="C22" i="41" s="1"/>
  <c r="G20" i="41"/>
  <c r="H20" i="41" s="1"/>
  <c r="J14" i="41"/>
  <c r="J15" i="41" s="1"/>
  <c r="I14" i="41"/>
  <c r="I15" i="41" s="1"/>
  <c r="H14" i="41"/>
  <c r="H15" i="41" s="1"/>
  <c r="G14" i="41"/>
  <c r="G15" i="41" s="1"/>
  <c r="F14" i="41"/>
  <c r="F15" i="41" s="1"/>
  <c r="E14" i="41"/>
  <c r="E26" i="41" s="1"/>
  <c r="D14" i="41"/>
  <c r="C14" i="41"/>
  <c r="H22" i="41" l="1"/>
  <c r="H27" i="41" s="1"/>
  <c r="H21" i="41"/>
  <c r="H26" i="41" s="1"/>
  <c r="I20" i="41"/>
  <c r="E15" i="41"/>
  <c r="E27" i="41" s="1"/>
  <c r="C26" i="41"/>
  <c r="D22" i="41"/>
  <c r="C15" i="41"/>
  <c r="C27" i="41" s="1"/>
  <c r="G21" i="41"/>
  <c r="G26" i="41" s="1"/>
  <c r="G22" i="41"/>
  <c r="G27" i="41" s="1"/>
  <c r="F22" i="41"/>
  <c r="F27" i="41" s="1"/>
  <c r="D15" i="41"/>
  <c r="D27" i="41" l="1"/>
  <c r="J20" i="41"/>
  <c r="J21" i="41" s="1"/>
  <c r="I21" i="41"/>
  <c r="I26" i="41" l="1"/>
  <c r="I22" i="41"/>
  <c r="I27" i="41" s="1"/>
  <c r="J26" i="41"/>
  <c r="J22" i="41"/>
  <c r="J27" i="41" s="1"/>
  <c r="F149" i="38" l="1"/>
  <c r="F150" i="38" s="1"/>
  <c r="F139" i="38" s="1"/>
  <c r="G140" i="38" s="1"/>
  <c r="F136" i="38"/>
  <c r="L20" i="39"/>
  <c r="K20" i="39"/>
  <c r="I20" i="39"/>
  <c r="H20" i="39"/>
  <c r="U20" i="39"/>
  <c r="T20" i="39"/>
  <c r="R20" i="39"/>
  <c r="Q20" i="39"/>
  <c r="O20" i="39"/>
  <c r="N20" i="39"/>
  <c r="U42" i="39"/>
  <c r="T42" i="39"/>
  <c r="R42" i="39"/>
  <c r="Q42" i="39"/>
  <c r="O42" i="39"/>
  <c r="N42" i="39"/>
  <c r="L42" i="39"/>
  <c r="K42" i="39"/>
  <c r="I42" i="39"/>
  <c r="H42" i="39"/>
  <c r="K97" i="39"/>
  <c r="N96" i="39"/>
  <c r="G141" i="38" l="1"/>
  <c r="J102" i="38"/>
  <c r="A2" i="39"/>
  <c r="A1" i="39"/>
  <c r="D8" i="40"/>
  <c r="D27" i="40" s="1"/>
  <c r="F38" i="40" s="1"/>
  <c r="E8" i="40"/>
  <c r="F8" i="40"/>
  <c r="F27" i="40" s="1"/>
  <c r="H38" i="40" s="1"/>
  <c r="G8" i="40"/>
  <c r="H8" i="40"/>
  <c r="H27" i="40" s="1"/>
  <c r="J38" i="40" s="1"/>
  <c r="I8" i="40"/>
  <c r="J8" i="40"/>
  <c r="J27" i="40" s="1"/>
  <c r="L38" i="40" s="1"/>
  <c r="H97" i="39" s="1"/>
  <c r="K8" i="40"/>
  <c r="L8" i="40"/>
  <c r="L27" i="40" s="1"/>
  <c r="M8" i="40"/>
  <c r="M27" i="40" s="1"/>
  <c r="N8" i="40"/>
  <c r="N27" i="40" s="1"/>
  <c r="O8" i="40"/>
  <c r="O27" i="40" s="1"/>
  <c r="E27" i="40"/>
  <c r="G38" i="40" s="1"/>
  <c r="G27" i="40"/>
  <c r="I38" i="40" s="1"/>
  <c r="I27" i="40"/>
  <c r="K38" i="40" s="1"/>
  <c r="E97" i="39" s="1"/>
  <c r="K27" i="40"/>
  <c r="E28" i="40"/>
  <c r="F28" i="40"/>
  <c r="F29" i="40"/>
  <c r="G29" i="40"/>
  <c r="G30" i="40"/>
  <c r="H30" i="40"/>
  <c r="H31" i="40"/>
  <c r="I31" i="40"/>
  <c r="I32" i="40"/>
  <c r="J32" i="40"/>
  <c r="J33" i="40"/>
  <c r="K33" i="40"/>
  <c r="K34" i="40"/>
  <c r="L34" i="40"/>
  <c r="L35" i="40"/>
  <c r="M35" i="40"/>
  <c r="M38" i="40" s="1"/>
  <c r="E88" i="39" s="1"/>
  <c r="M36" i="40"/>
  <c r="N36" i="40"/>
  <c r="N37" i="40"/>
  <c r="O37" i="40"/>
  <c r="E38" i="40"/>
  <c r="E43" i="40"/>
  <c r="F43" i="40"/>
  <c r="G43" i="40"/>
  <c r="H43" i="40"/>
  <c r="I43" i="40"/>
  <c r="J43" i="40"/>
  <c r="K43" i="40"/>
  <c r="E99" i="39" s="1"/>
  <c r="L43" i="40"/>
  <c r="M43" i="40"/>
  <c r="K99" i="39" s="1"/>
  <c r="N43" i="40"/>
  <c r="O43" i="40"/>
  <c r="N100" i="39" s="1"/>
  <c r="P43" i="40"/>
  <c r="U18" i="39"/>
  <c r="H36" i="39"/>
  <c r="H18" i="39" s="1"/>
  <c r="I36" i="39"/>
  <c r="I18" i="39" s="1"/>
  <c r="K36" i="39"/>
  <c r="K18" i="39" s="1"/>
  <c r="L36" i="39"/>
  <c r="L18" i="39" s="1"/>
  <c r="N36" i="39"/>
  <c r="N18" i="39" s="1"/>
  <c r="O36" i="39"/>
  <c r="O18" i="39" s="1"/>
  <c r="Q36" i="39"/>
  <c r="Q18" i="39" s="1"/>
  <c r="R36" i="39"/>
  <c r="R18" i="39" s="1"/>
  <c r="T36" i="39"/>
  <c r="T18" i="39" s="1"/>
  <c r="U36" i="39"/>
  <c r="E52" i="39"/>
  <c r="F52" i="39" s="1"/>
  <c r="E54" i="39"/>
  <c r="F54" i="39"/>
  <c r="E55" i="39"/>
  <c r="F55" i="39"/>
  <c r="E79" i="39"/>
  <c r="E56" i="39" s="1"/>
  <c r="F79" i="39"/>
  <c r="F56" i="39" s="1"/>
  <c r="E84" i="39"/>
  <c r="F84" i="39"/>
  <c r="E85" i="39"/>
  <c r="F85" i="39"/>
  <c r="E96" i="39"/>
  <c r="Q96" i="39"/>
  <c r="T96" i="39"/>
  <c r="N97" i="39"/>
  <c r="Q97" i="39"/>
  <c r="T97" i="39"/>
  <c r="H99" i="39"/>
  <c r="N99" i="39"/>
  <c r="T99" i="39"/>
  <c r="E100" i="39"/>
  <c r="H100" i="39"/>
  <c r="K100" i="39"/>
  <c r="Q100" i="39"/>
  <c r="T100" i="39"/>
  <c r="O38" i="40" l="1"/>
  <c r="K96" i="39"/>
  <c r="T101" i="39"/>
  <c r="T21" i="39" s="1"/>
  <c r="U21" i="39" s="1"/>
  <c r="U24" i="39" s="1"/>
  <c r="U13" i="39" s="1"/>
  <c r="N101" i="39"/>
  <c r="N21" i="39" s="1"/>
  <c r="O21" i="39" s="1"/>
  <c r="O24" i="39" s="1"/>
  <c r="O13" i="39" s="1"/>
  <c r="K101" i="39"/>
  <c r="E101" i="39"/>
  <c r="E86" i="39" s="1"/>
  <c r="F86" i="39" s="1"/>
  <c r="F88" i="39"/>
  <c r="H96" i="39"/>
  <c r="H101" i="39" s="1"/>
  <c r="N38" i="40"/>
  <c r="Q99" i="39"/>
  <c r="Q101" i="39" s="1"/>
  <c r="Q21" i="39" s="1"/>
  <c r="R21" i="39" s="1"/>
  <c r="R24" i="39" s="1"/>
  <c r="R13" i="39" s="1"/>
  <c r="A2" i="38"/>
  <c r="A1" i="38"/>
  <c r="G17" i="38"/>
  <c r="H17" i="38"/>
  <c r="I17" i="38"/>
  <c r="J17" i="38"/>
  <c r="K17" i="38"/>
  <c r="G18" i="38"/>
  <c r="H18" i="38"/>
  <c r="I18" i="38"/>
  <c r="J18" i="38"/>
  <c r="K18" i="38"/>
  <c r="J19" i="38"/>
  <c r="G52" i="38"/>
  <c r="G40" i="38" s="1"/>
  <c r="G41" i="38" s="1"/>
  <c r="G14" i="38" s="1"/>
  <c r="H52" i="38"/>
  <c r="H40" i="38" s="1"/>
  <c r="H41" i="38" s="1"/>
  <c r="H14" i="38" s="1"/>
  <c r="I52" i="38"/>
  <c r="I40" i="38" s="1"/>
  <c r="I41" i="38" s="1"/>
  <c r="I14" i="38" s="1"/>
  <c r="J52" i="38"/>
  <c r="J40" i="38" s="1"/>
  <c r="J41" i="38" s="1"/>
  <c r="J14" i="38" s="1"/>
  <c r="K52" i="38"/>
  <c r="K40" i="38" s="1"/>
  <c r="K41" i="38" s="1"/>
  <c r="K14" i="38" s="1"/>
  <c r="G63" i="38"/>
  <c r="G15" i="38" s="1"/>
  <c r="H63" i="38"/>
  <c r="H15" i="38" s="1"/>
  <c r="I63" i="38"/>
  <c r="I15" i="38" s="1"/>
  <c r="J63" i="38"/>
  <c r="J15" i="38" s="1"/>
  <c r="K63" i="38"/>
  <c r="K15" i="38" s="1"/>
  <c r="G73" i="38"/>
  <c r="G16" i="38" s="1"/>
  <c r="H73" i="38"/>
  <c r="H16" i="38" s="1"/>
  <c r="I73" i="38"/>
  <c r="I16" i="38" s="1"/>
  <c r="J73" i="38"/>
  <c r="J16" i="38" s="1"/>
  <c r="K73" i="38"/>
  <c r="K16" i="38" s="1"/>
  <c r="I102" i="38"/>
  <c r="I19" i="38" s="1"/>
  <c r="G113" i="38"/>
  <c r="G98" i="38" s="1"/>
  <c r="G102" i="38" s="1"/>
  <c r="G19" i="38" s="1"/>
  <c r="H113" i="38"/>
  <c r="H98" i="38" s="1"/>
  <c r="H102" i="38" s="1"/>
  <c r="H19" i="38" s="1"/>
  <c r="H123" i="38"/>
  <c r="I123" i="38"/>
  <c r="J123" i="38"/>
  <c r="K123" i="38"/>
  <c r="H125" i="38"/>
  <c r="I125" i="38"/>
  <c r="J125" i="38"/>
  <c r="K125" i="38"/>
  <c r="H20" i="38"/>
  <c r="I20" i="38"/>
  <c r="J20" i="38"/>
  <c r="K20" i="38"/>
  <c r="H21" i="39" l="1"/>
  <c r="I21" i="39" s="1"/>
  <c r="I24" i="39" s="1"/>
  <c r="I13" i="39" s="1"/>
  <c r="K21" i="39"/>
  <c r="L21" i="39" s="1"/>
  <c r="L24" i="39" s="1"/>
  <c r="L13" i="39" s="1"/>
  <c r="T24" i="39"/>
  <c r="T13" i="39" s="1"/>
  <c r="N24" i="39"/>
  <c r="N13" i="39" s="1"/>
  <c r="E91" i="39"/>
  <c r="E57" i="39" s="1"/>
  <c r="E58" i="39" s="1"/>
  <c r="E13" i="39" s="1"/>
  <c r="F91" i="39"/>
  <c r="F57" i="39" s="1"/>
  <c r="F58" i="39" s="1"/>
  <c r="F13" i="39" s="1"/>
  <c r="Q24" i="39"/>
  <c r="Q13" i="39" s="1"/>
  <c r="Q8" i="39" s="1"/>
  <c r="K22" i="38"/>
  <c r="K121" i="38" s="1"/>
  <c r="I22" i="38"/>
  <c r="I121" i="38" s="1"/>
  <c r="H22" i="38"/>
  <c r="H121" i="38" s="1"/>
  <c r="J22" i="38"/>
  <c r="J121" i="38" s="1"/>
  <c r="G21" i="38"/>
  <c r="G22" i="38" s="1"/>
  <c r="G121" i="38" s="1"/>
  <c r="V19" i="23"/>
  <c r="V21" i="23" s="1"/>
  <c r="S20" i="23"/>
  <c r="S14" i="23"/>
  <c r="T14" i="23"/>
  <c r="U14" i="23"/>
  <c r="U20" i="23" s="1"/>
  <c r="V14" i="23"/>
  <c r="W14" i="23"/>
  <c r="S15" i="23"/>
  <c r="T15" i="23"/>
  <c r="U15" i="23"/>
  <c r="U21" i="23" s="1"/>
  <c r="V15" i="23"/>
  <c r="W15" i="23"/>
  <c r="T16" i="23"/>
  <c r="U16" i="23"/>
  <c r="V16" i="23"/>
  <c r="W16" i="23"/>
  <c r="S17" i="23"/>
  <c r="T17" i="23"/>
  <c r="U17" i="23"/>
  <c r="V17" i="23"/>
  <c r="W17" i="23"/>
  <c r="S18" i="23"/>
  <c r="T18" i="23"/>
  <c r="U18" i="23"/>
  <c r="V18" i="23"/>
  <c r="W18" i="23"/>
  <c r="S19" i="23"/>
  <c r="T19" i="23"/>
  <c r="U19" i="23"/>
  <c r="W19" i="23"/>
  <c r="T13" i="23"/>
  <c r="T20" i="23" s="1"/>
  <c r="U13" i="23"/>
  <c r="V13" i="23"/>
  <c r="W13" i="23"/>
  <c r="S13" i="23"/>
  <c r="V20" i="23"/>
  <c r="V68" i="23"/>
  <c r="U105" i="23"/>
  <c r="V93" i="23"/>
  <c r="S92" i="23"/>
  <c r="T100" i="23"/>
  <c r="U100" i="23"/>
  <c r="V100" i="23"/>
  <c r="V105" i="23" s="1"/>
  <c r="W100" i="23"/>
  <c r="S100" i="23"/>
  <c r="S105" i="23" s="1"/>
  <c r="T88" i="23"/>
  <c r="T93" i="23" s="1"/>
  <c r="U88" i="23"/>
  <c r="V88" i="23"/>
  <c r="W88" i="23"/>
  <c r="W93" i="23" s="1"/>
  <c r="S88" i="23"/>
  <c r="S93" i="23" s="1"/>
  <c r="T76" i="23"/>
  <c r="T81" i="23" s="1"/>
  <c r="U76" i="23"/>
  <c r="V76" i="23"/>
  <c r="V81" i="23" s="1"/>
  <c r="W76" i="23"/>
  <c r="W81" i="23" s="1"/>
  <c r="S76" i="23"/>
  <c r="S81" i="23" s="1"/>
  <c r="T64" i="23"/>
  <c r="U64" i="23"/>
  <c r="U69" i="23" s="1"/>
  <c r="V64" i="23"/>
  <c r="W64" i="23"/>
  <c r="W69" i="23" s="1"/>
  <c r="S64" i="23"/>
  <c r="T52" i="23"/>
  <c r="T57" i="23" s="1"/>
  <c r="U52" i="23"/>
  <c r="V52" i="23"/>
  <c r="V57" i="23" s="1"/>
  <c r="W52" i="23"/>
  <c r="S52" i="23"/>
  <c r="S57" i="23" s="1"/>
  <c r="T40" i="23"/>
  <c r="T45" i="23" s="1"/>
  <c r="U40" i="23"/>
  <c r="V40" i="23"/>
  <c r="W40" i="23"/>
  <c r="W45" i="23" s="1"/>
  <c r="S40" i="23"/>
  <c r="S45" i="23" s="1"/>
  <c r="W104" i="23"/>
  <c r="V104" i="23"/>
  <c r="U104" i="23"/>
  <c r="T104" i="23"/>
  <c r="S104" i="23"/>
  <c r="W105" i="23"/>
  <c r="T105" i="23"/>
  <c r="W92" i="23"/>
  <c r="V92" i="23"/>
  <c r="U92" i="23"/>
  <c r="T92" i="23"/>
  <c r="U93" i="23"/>
  <c r="W80" i="23"/>
  <c r="V80" i="23"/>
  <c r="U80" i="23"/>
  <c r="T80" i="23"/>
  <c r="S80" i="23"/>
  <c r="U81" i="23"/>
  <c r="W68" i="23"/>
  <c r="U68" i="23"/>
  <c r="T68" i="23"/>
  <c r="S68" i="23"/>
  <c r="V69" i="23"/>
  <c r="T69" i="23"/>
  <c r="S69" i="23"/>
  <c r="W56" i="23"/>
  <c r="V56" i="23"/>
  <c r="U56" i="23"/>
  <c r="T56" i="23"/>
  <c r="S56" i="23"/>
  <c r="W57" i="23"/>
  <c r="U57" i="23"/>
  <c r="W44" i="23"/>
  <c r="V44" i="23"/>
  <c r="U44" i="23"/>
  <c r="T44" i="23"/>
  <c r="S44" i="23"/>
  <c r="V45" i="23"/>
  <c r="U45" i="23"/>
  <c r="T32" i="23"/>
  <c r="U32" i="23"/>
  <c r="V32" i="23"/>
  <c r="W32" i="23"/>
  <c r="S32" i="23"/>
  <c r="K24" i="39" l="1"/>
  <c r="K13" i="39" s="1"/>
  <c r="N8" i="39" s="1"/>
  <c r="H24" i="39"/>
  <c r="H13" i="39" s="1"/>
  <c r="T8" i="39"/>
  <c r="W21" i="23"/>
  <c r="T21" i="23"/>
  <c r="W20" i="23"/>
  <c r="K8" i="39" l="1"/>
  <c r="H8" i="39"/>
  <c r="T105" i="19"/>
  <c r="U105" i="19"/>
  <c r="V105" i="19"/>
  <c r="W105" i="19"/>
  <c r="X105" i="19"/>
  <c r="K39" i="35"/>
  <c r="K43" i="35"/>
  <c r="K46" i="35"/>
  <c r="K49" i="35"/>
  <c r="K52" i="35"/>
  <c r="K55" i="35"/>
  <c r="K58" i="35"/>
  <c r="K61" i="35"/>
  <c r="L39" i="35"/>
  <c r="L43" i="35"/>
  <c r="L46" i="35"/>
  <c r="L49" i="35"/>
  <c r="L52" i="35"/>
  <c r="L55" i="35"/>
  <c r="L58" i="35"/>
  <c r="L61" i="35"/>
  <c r="T106" i="19"/>
  <c r="U154" i="19"/>
  <c r="V154" i="19"/>
  <c r="W154" i="19"/>
  <c r="X154" i="19"/>
  <c r="U153" i="19"/>
  <c r="V153" i="19"/>
  <c r="W153" i="19"/>
  <c r="X153" i="19"/>
  <c r="T154" i="19"/>
  <c r="T153" i="19"/>
  <c r="U76" i="19"/>
  <c r="V76" i="19"/>
  <c r="W76" i="19"/>
  <c r="X76" i="19"/>
  <c r="T76" i="19"/>
  <c r="T75" i="19"/>
  <c r="U75" i="19"/>
  <c r="V75" i="19"/>
  <c r="W75" i="19"/>
  <c r="X75" i="19"/>
  <c r="X69" i="19"/>
  <c r="W69" i="19"/>
  <c r="V69" i="19"/>
  <c r="U69" i="19"/>
  <c r="T69" i="19"/>
  <c r="X65" i="19"/>
  <c r="W65" i="19"/>
  <c r="V65" i="19"/>
  <c r="U65" i="19"/>
  <c r="T65" i="19"/>
  <c r="U40" i="22"/>
  <c r="U42" i="22" s="1"/>
  <c r="U13" i="22" s="1"/>
  <c r="W34" i="22"/>
  <c r="T34" i="22"/>
  <c r="U34" i="22"/>
  <c r="V34" i="22"/>
  <c r="U44" i="22" l="1"/>
  <c r="S25" i="20"/>
  <c r="S17" i="20"/>
  <c r="O454" i="35"/>
  <c r="DN31" i="35" s="1"/>
  <c r="N454" i="35"/>
  <c r="CU31" i="35" s="1"/>
  <c r="M454" i="35"/>
  <c r="L454" i="35"/>
  <c r="BI31" i="35" s="1"/>
  <c r="K454" i="35"/>
  <c r="AP31" i="35" s="1"/>
  <c r="O453" i="35"/>
  <c r="N453" i="35"/>
  <c r="M453" i="35"/>
  <c r="L453" i="35"/>
  <c r="K453" i="35"/>
  <c r="O450" i="35"/>
  <c r="N450" i="35"/>
  <c r="M450" i="35"/>
  <c r="L450" i="35"/>
  <c r="K450" i="35"/>
  <c r="A450" i="35"/>
  <c r="A449" i="35"/>
  <c r="O447" i="35"/>
  <c r="N447" i="35"/>
  <c r="M447" i="35"/>
  <c r="L447" i="35"/>
  <c r="K447" i="35"/>
  <c r="A447" i="35"/>
  <c r="A446" i="35"/>
  <c r="O444" i="35"/>
  <c r="N444" i="35"/>
  <c r="M444" i="35"/>
  <c r="L444" i="35"/>
  <c r="K444" i="35"/>
  <c r="A444" i="35"/>
  <c r="A443" i="35"/>
  <c r="O441" i="35"/>
  <c r="N441" i="35"/>
  <c r="M441" i="35"/>
  <c r="L441" i="35"/>
  <c r="K441" i="35"/>
  <c r="A441" i="35"/>
  <c r="A440" i="35"/>
  <c r="O438" i="35"/>
  <c r="N438" i="35"/>
  <c r="M438" i="35"/>
  <c r="L438" i="35"/>
  <c r="K438" i="35"/>
  <c r="A438" i="35"/>
  <c r="A437" i="35"/>
  <c r="O435" i="35"/>
  <c r="N435" i="35"/>
  <c r="M435" i="35"/>
  <c r="L435" i="35"/>
  <c r="K435" i="35"/>
  <c r="A435" i="35"/>
  <c r="A434" i="35"/>
  <c r="O431" i="35"/>
  <c r="N431" i="35"/>
  <c r="M431" i="35"/>
  <c r="L431" i="35"/>
  <c r="K431" i="35"/>
  <c r="A428" i="35"/>
  <c r="O426" i="35"/>
  <c r="N426" i="35"/>
  <c r="CU30" i="35" s="1"/>
  <c r="M426" i="35"/>
  <c r="CB30" i="35" s="1"/>
  <c r="L426" i="35"/>
  <c r="BI30" i="35" s="1"/>
  <c r="K426" i="35"/>
  <c r="O425" i="35"/>
  <c r="N425" i="35"/>
  <c r="M425" i="35"/>
  <c r="L425" i="35"/>
  <c r="K425" i="35"/>
  <c r="O422" i="35"/>
  <c r="N422" i="35"/>
  <c r="M422" i="35"/>
  <c r="L422" i="35"/>
  <c r="K422" i="35"/>
  <c r="A422" i="35"/>
  <c r="A421" i="35"/>
  <c r="O419" i="35"/>
  <c r="N419" i="35"/>
  <c r="M419" i="35"/>
  <c r="L419" i="35"/>
  <c r="K419" i="35"/>
  <c r="A419" i="35"/>
  <c r="A418" i="35"/>
  <c r="O416" i="35"/>
  <c r="N416" i="35"/>
  <c r="M416" i="35"/>
  <c r="L416" i="35"/>
  <c r="K416" i="35"/>
  <c r="A416" i="35"/>
  <c r="A415" i="35"/>
  <c r="O413" i="35"/>
  <c r="N413" i="35"/>
  <c r="M413" i="35"/>
  <c r="L413" i="35"/>
  <c r="K413" i="35"/>
  <c r="A413" i="35"/>
  <c r="A412" i="35"/>
  <c r="O410" i="35"/>
  <c r="N410" i="35"/>
  <c r="M410" i="35"/>
  <c r="L410" i="35"/>
  <c r="K410" i="35"/>
  <c r="A410" i="35"/>
  <c r="A409" i="35"/>
  <c r="O407" i="35"/>
  <c r="N407" i="35"/>
  <c r="M407" i="35"/>
  <c r="L407" i="35"/>
  <c r="K407" i="35"/>
  <c r="A407" i="35"/>
  <c r="A406" i="35"/>
  <c r="O403" i="35"/>
  <c r="N403" i="35"/>
  <c r="M403" i="35"/>
  <c r="L403" i="35"/>
  <c r="K403" i="35"/>
  <c r="A400" i="35"/>
  <c r="O398" i="35"/>
  <c r="DN29" i="35" s="1"/>
  <c r="N398" i="35"/>
  <c r="M398" i="35"/>
  <c r="L398" i="35"/>
  <c r="K398" i="35"/>
  <c r="AP29" i="35" s="1"/>
  <c r="O397" i="35"/>
  <c r="N397" i="35"/>
  <c r="M397" i="35"/>
  <c r="L397" i="35"/>
  <c r="K397" i="35"/>
  <c r="O394" i="35"/>
  <c r="N394" i="35"/>
  <c r="M394" i="35"/>
  <c r="L394" i="35"/>
  <c r="K394" i="35"/>
  <c r="A394" i="35"/>
  <c r="A393" i="35"/>
  <c r="O391" i="35"/>
  <c r="N391" i="35"/>
  <c r="M391" i="35"/>
  <c r="L391" i="35"/>
  <c r="K391" i="35"/>
  <c r="A391" i="35"/>
  <c r="A390" i="35"/>
  <c r="O388" i="35"/>
  <c r="N388" i="35"/>
  <c r="M388" i="35"/>
  <c r="L388" i="35"/>
  <c r="K388" i="35"/>
  <c r="A388" i="35"/>
  <c r="A387" i="35"/>
  <c r="O385" i="35"/>
  <c r="N385" i="35"/>
  <c r="M385" i="35"/>
  <c r="L385" i="35"/>
  <c r="K385" i="35"/>
  <c r="A385" i="35"/>
  <c r="A384" i="35"/>
  <c r="O382" i="35"/>
  <c r="N382" i="35"/>
  <c r="M382" i="35"/>
  <c r="L382" i="35"/>
  <c r="K382" i="35"/>
  <c r="A382" i="35"/>
  <c r="A381" i="35"/>
  <c r="O379" i="35"/>
  <c r="N379" i="35"/>
  <c r="M379" i="35"/>
  <c r="L379" i="35"/>
  <c r="K379" i="35"/>
  <c r="A379" i="35"/>
  <c r="A378" i="35"/>
  <c r="O375" i="35"/>
  <c r="N375" i="35"/>
  <c r="M375" i="35"/>
  <c r="L375" i="35"/>
  <c r="K375" i="35"/>
  <c r="A372" i="35"/>
  <c r="O370" i="35"/>
  <c r="N370" i="35"/>
  <c r="CU28" i="35" s="1"/>
  <c r="M370" i="35"/>
  <c r="CB28" i="35" s="1"/>
  <c r="L370" i="35"/>
  <c r="BI28" i="35" s="1"/>
  <c r="K370" i="35"/>
  <c r="O369" i="35"/>
  <c r="N369" i="35"/>
  <c r="M369" i="35"/>
  <c r="L369" i="35"/>
  <c r="K369" i="35"/>
  <c r="O366" i="35"/>
  <c r="N366" i="35"/>
  <c r="M366" i="35"/>
  <c r="L366" i="35"/>
  <c r="K366" i="35"/>
  <c r="A366" i="35"/>
  <c r="A365" i="35"/>
  <c r="O363" i="35"/>
  <c r="N363" i="35"/>
  <c r="M363" i="35"/>
  <c r="L363" i="35"/>
  <c r="K363" i="35"/>
  <c r="A363" i="35"/>
  <c r="A362" i="35"/>
  <c r="O360" i="35"/>
  <c r="N360" i="35"/>
  <c r="M360" i="35"/>
  <c r="L360" i="35"/>
  <c r="K360" i="35"/>
  <c r="A360" i="35"/>
  <c r="A359" i="35"/>
  <c r="O357" i="35"/>
  <c r="N357" i="35"/>
  <c r="M357" i="35"/>
  <c r="L357" i="35"/>
  <c r="K357" i="35"/>
  <c r="A357" i="35"/>
  <c r="A356" i="35"/>
  <c r="O354" i="35"/>
  <c r="N354" i="35"/>
  <c r="M354" i="35"/>
  <c r="L354" i="35"/>
  <c r="K354" i="35"/>
  <c r="A354" i="35"/>
  <c r="A353" i="35"/>
  <c r="O351" i="35"/>
  <c r="N351" i="35"/>
  <c r="M351" i="35"/>
  <c r="L351" i="35"/>
  <c r="K351" i="35"/>
  <c r="A351" i="35"/>
  <c r="A350" i="35"/>
  <c r="O347" i="35"/>
  <c r="N347" i="35"/>
  <c r="M347" i="35"/>
  <c r="L347" i="35"/>
  <c r="K347" i="35"/>
  <c r="A344" i="35"/>
  <c r="O342" i="35"/>
  <c r="N342" i="35"/>
  <c r="CU27" i="35" s="1"/>
  <c r="M342" i="35"/>
  <c r="L342" i="35"/>
  <c r="BI27" i="35" s="1"/>
  <c r="K342" i="35"/>
  <c r="AP27" i="35" s="1"/>
  <c r="O341" i="35"/>
  <c r="N341" i="35"/>
  <c r="M341" i="35"/>
  <c r="L341" i="35"/>
  <c r="K341" i="35"/>
  <c r="O338" i="35"/>
  <c r="N338" i="35"/>
  <c r="M338" i="35"/>
  <c r="L338" i="35"/>
  <c r="K338" i="35"/>
  <c r="A338" i="35"/>
  <c r="A337" i="35"/>
  <c r="O335" i="35"/>
  <c r="N335" i="35"/>
  <c r="M335" i="35"/>
  <c r="L335" i="35"/>
  <c r="K335" i="35"/>
  <c r="A335" i="35"/>
  <c r="A334" i="35"/>
  <c r="O332" i="35"/>
  <c r="N332" i="35"/>
  <c r="M332" i="35"/>
  <c r="L332" i="35"/>
  <c r="K332" i="35"/>
  <c r="A332" i="35"/>
  <c r="A331" i="35"/>
  <c r="O329" i="35"/>
  <c r="N329" i="35"/>
  <c r="M329" i="35"/>
  <c r="L329" i="35"/>
  <c r="K329" i="35"/>
  <c r="A329" i="35"/>
  <c r="A328" i="35"/>
  <c r="O326" i="35"/>
  <c r="N326" i="35"/>
  <c r="M326" i="35"/>
  <c r="L326" i="35"/>
  <c r="K326" i="35"/>
  <c r="A326" i="35"/>
  <c r="A325" i="35"/>
  <c r="O323" i="35"/>
  <c r="N323" i="35"/>
  <c r="M323" i="35"/>
  <c r="L323" i="35"/>
  <c r="K323" i="35"/>
  <c r="A323" i="35"/>
  <c r="A322" i="35"/>
  <c r="O319" i="35"/>
  <c r="N319" i="35"/>
  <c r="M319" i="35"/>
  <c r="L319" i="35"/>
  <c r="K319" i="35"/>
  <c r="A316" i="35"/>
  <c r="O314" i="35"/>
  <c r="N314" i="35"/>
  <c r="M314" i="35"/>
  <c r="CB26" i="35" s="1"/>
  <c r="L314" i="35"/>
  <c r="BI26" i="35" s="1"/>
  <c r="K314" i="35"/>
  <c r="O313" i="35"/>
  <c r="N313" i="35"/>
  <c r="M313" i="35"/>
  <c r="L313" i="35"/>
  <c r="K313" i="35"/>
  <c r="O310" i="35"/>
  <c r="N310" i="35"/>
  <c r="M310" i="35"/>
  <c r="L310" i="35"/>
  <c r="K310" i="35"/>
  <c r="A310" i="35"/>
  <c r="A309" i="35"/>
  <c r="O307" i="35"/>
  <c r="N307" i="35"/>
  <c r="M307" i="35"/>
  <c r="L307" i="35"/>
  <c r="K307" i="35"/>
  <c r="A307" i="35"/>
  <c r="A306" i="35"/>
  <c r="O304" i="35"/>
  <c r="N304" i="35"/>
  <c r="M304" i="35"/>
  <c r="L304" i="35"/>
  <c r="K304" i="35"/>
  <c r="A304" i="35"/>
  <c r="A303" i="35"/>
  <c r="O301" i="35"/>
  <c r="N301" i="35"/>
  <c r="M301" i="35"/>
  <c r="L301" i="35"/>
  <c r="K301" i="35"/>
  <c r="A301" i="35"/>
  <c r="A300" i="35"/>
  <c r="O298" i="35"/>
  <c r="N298" i="35"/>
  <c r="M298" i="35"/>
  <c r="L298" i="35"/>
  <c r="K298" i="35"/>
  <c r="A298" i="35"/>
  <c r="A297" i="35"/>
  <c r="O295" i="35"/>
  <c r="N295" i="35"/>
  <c r="M295" i="35"/>
  <c r="L295" i="35"/>
  <c r="K295" i="35"/>
  <c r="A295" i="35"/>
  <c r="A294" i="35"/>
  <c r="O291" i="35"/>
  <c r="N291" i="35"/>
  <c r="M291" i="35"/>
  <c r="L291" i="35"/>
  <c r="K291" i="35"/>
  <c r="A288" i="35"/>
  <c r="O286" i="35"/>
  <c r="DN25" i="35" s="1"/>
  <c r="N286" i="35"/>
  <c r="M286" i="35"/>
  <c r="L286" i="35"/>
  <c r="K286" i="35"/>
  <c r="O285" i="35"/>
  <c r="N285" i="35"/>
  <c r="M285" i="35"/>
  <c r="L285" i="35"/>
  <c r="K285" i="35"/>
  <c r="O282" i="35"/>
  <c r="N282" i="35"/>
  <c r="M282" i="35"/>
  <c r="L282" i="35"/>
  <c r="K282" i="35"/>
  <c r="A282" i="35"/>
  <c r="A281" i="35"/>
  <c r="O279" i="35"/>
  <c r="N279" i="35"/>
  <c r="M279" i="35"/>
  <c r="L279" i="35"/>
  <c r="K279" i="35"/>
  <c r="A279" i="35"/>
  <c r="A278" i="35"/>
  <c r="O276" i="35"/>
  <c r="N276" i="35"/>
  <c r="M276" i="35"/>
  <c r="L276" i="35"/>
  <c r="K276" i="35"/>
  <c r="A276" i="35"/>
  <c r="A275" i="35"/>
  <c r="O273" i="35"/>
  <c r="N273" i="35"/>
  <c r="M273" i="35"/>
  <c r="L273" i="35"/>
  <c r="K273" i="35"/>
  <c r="A273" i="35"/>
  <c r="A272" i="35"/>
  <c r="O270" i="35"/>
  <c r="N270" i="35"/>
  <c r="M270" i="35"/>
  <c r="L270" i="35"/>
  <c r="K270" i="35"/>
  <c r="A270" i="35"/>
  <c r="A269" i="35"/>
  <c r="O267" i="35"/>
  <c r="N267" i="35"/>
  <c r="M267" i="35"/>
  <c r="L267" i="35"/>
  <c r="K267" i="35"/>
  <c r="A267" i="35"/>
  <c r="A266" i="35"/>
  <c r="O263" i="35"/>
  <c r="N263" i="35"/>
  <c r="M263" i="35"/>
  <c r="L263" i="35"/>
  <c r="K263" i="35"/>
  <c r="A260" i="35"/>
  <c r="O258" i="35"/>
  <c r="N258" i="35"/>
  <c r="CU24" i="35" s="1"/>
  <c r="M258" i="35"/>
  <c r="L258" i="35"/>
  <c r="BI24" i="35" s="1"/>
  <c r="K258" i="35"/>
  <c r="O257" i="35"/>
  <c r="N257" i="35"/>
  <c r="M257" i="35"/>
  <c r="L257" i="35"/>
  <c r="K257" i="35"/>
  <c r="O254" i="35"/>
  <c r="N254" i="35"/>
  <c r="M254" i="35"/>
  <c r="L254" i="35"/>
  <c r="K254" i="35"/>
  <c r="A254" i="35"/>
  <c r="A253" i="35"/>
  <c r="O251" i="35"/>
  <c r="N251" i="35"/>
  <c r="M251" i="35"/>
  <c r="L251" i="35"/>
  <c r="K251" i="35"/>
  <c r="A251" i="35"/>
  <c r="A250" i="35"/>
  <c r="O248" i="35"/>
  <c r="N248" i="35"/>
  <c r="M248" i="35"/>
  <c r="L248" i="35"/>
  <c r="K248" i="35"/>
  <c r="A248" i="35"/>
  <c r="A247" i="35"/>
  <c r="O245" i="35"/>
  <c r="N245" i="35"/>
  <c r="M245" i="35"/>
  <c r="L245" i="35"/>
  <c r="K245" i="35"/>
  <c r="A245" i="35"/>
  <c r="A244" i="35"/>
  <c r="O242" i="35"/>
  <c r="N242" i="35"/>
  <c r="M242" i="35"/>
  <c r="L242" i="35"/>
  <c r="K242" i="35"/>
  <c r="A242" i="35"/>
  <c r="A241" i="35"/>
  <c r="O239" i="35"/>
  <c r="N239" i="35"/>
  <c r="M239" i="35"/>
  <c r="L239" i="35"/>
  <c r="K239" i="35"/>
  <c r="A239" i="35"/>
  <c r="A238" i="35"/>
  <c r="O235" i="35"/>
  <c r="N235" i="35"/>
  <c r="M235" i="35"/>
  <c r="L235" i="35"/>
  <c r="K235" i="35"/>
  <c r="A232" i="35"/>
  <c r="O230" i="35"/>
  <c r="N230" i="35"/>
  <c r="CU23" i="35" s="1"/>
  <c r="M230" i="35"/>
  <c r="L230" i="35"/>
  <c r="K230" i="35"/>
  <c r="AP23" i="35" s="1"/>
  <c r="O229" i="35"/>
  <c r="N229" i="35"/>
  <c r="M229" i="35"/>
  <c r="L229" i="35"/>
  <c r="K229" i="35"/>
  <c r="O226" i="35"/>
  <c r="N226" i="35"/>
  <c r="M226" i="35"/>
  <c r="L226" i="35"/>
  <c r="K226" i="35"/>
  <c r="A226" i="35"/>
  <c r="A225" i="35"/>
  <c r="O223" i="35"/>
  <c r="N223" i="35"/>
  <c r="M223" i="35"/>
  <c r="L223" i="35"/>
  <c r="K223" i="35"/>
  <c r="A223" i="35"/>
  <c r="A222" i="35"/>
  <c r="O220" i="35"/>
  <c r="N220" i="35"/>
  <c r="M220" i="35"/>
  <c r="L220" i="35"/>
  <c r="K220" i="35"/>
  <c r="A220" i="35"/>
  <c r="A219" i="35"/>
  <c r="O217" i="35"/>
  <c r="N217" i="35"/>
  <c r="M217" i="35"/>
  <c r="L217" i="35"/>
  <c r="K217" i="35"/>
  <c r="A217" i="35"/>
  <c r="A216" i="35"/>
  <c r="O214" i="35"/>
  <c r="N214" i="35"/>
  <c r="M214" i="35"/>
  <c r="L214" i="35"/>
  <c r="K214" i="35"/>
  <c r="A214" i="35"/>
  <c r="A213" i="35"/>
  <c r="O211" i="35"/>
  <c r="N211" i="35"/>
  <c r="M211" i="35"/>
  <c r="L211" i="35"/>
  <c r="K211" i="35"/>
  <c r="A211" i="35"/>
  <c r="A210" i="35"/>
  <c r="O207" i="35"/>
  <c r="N207" i="35"/>
  <c r="M207" i="35"/>
  <c r="L207" i="35"/>
  <c r="K207" i="35"/>
  <c r="A204" i="35"/>
  <c r="O202" i="35"/>
  <c r="N202" i="35"/>
  <c r="M202" i="35"/>
  <c r="L202" i="35"/>
  <c r="BI22" i="35" s="1"/>
  <c r="K202" i="35"/>
  <c r="O201" i="35"/>
  <c r="N201" i="35"/>
  <c r="M201" i="35"/>
  <c r="L201" i="35"/>
  <c r="K201" i="35"/>
  <c r="O198" i="35"/>
  <c r="N198" i="35"/>
  <c r="M198" i="35"/>
  <c r="L198" i="35"/>
  <c r="K198" i="35"/>
  <c r="A198" i="35"/>
  <c r="A197" i="35"/>
  <c r="O195" i="35"/>
  <c r="N195" i="35"/>
  <c r="M195" i="35"/>
  <c r="L195" i="35"/>
  <c r="K195" i="35"/>
  <c r="A195" i="35"/>
  <c r="A194" i="35"/>
  <c r="O192" i="35"/>
  <c r="N192" i="35"/>
  <c r="M192" i="35"/>
  <c r="L192" i="35"/>
  <c r="K192" i="35"/>
  <c r="A192" i="35"/>
  <c r="A191" i="35"/>
  <c r="O189" i="35"/>
  <c r="N189" i="35"/>
  <c r="M189" i="35"/>
  <c r="L189" i="35"/>
  <c r="K189" i="35"/>
  <c r="A189" i="35"/>
  <c r="A188" i="35"/>
  <c r="O186" i="35"/>
  <c r="N186" i="35"/>
  <c r="M186" i="35"/>
  <c r="L186" i="35"/>
  <c r="K186" i="35"/>
  <c r="A186" i="35"/>
  <c r="A185" i="35"/>
  <c r="O183" i="35"/>
  <c r="N183" i="35"/>
  <c r="M183" i="35"/>
  <c r="L183" i="35"/>
  <c r="K183" i="35"/>
  <c r="A183" i="35"/>
  <c r="A182" i="35"/>
  <c r="O179" i="35"/>
  <c r="N179" i="35"/>
  <c r="M179" i="35"/>
  <c r="L179" i="35"/>
  <c r="K179" i="35"/>
  <c r="A176" i="35"/>
  <c r="O174" i="35"/>
  <c r="DN21" i="35" s="1"/>
  <c r="N174" i="35"/>
  <c r="M174" i="35"/>
  <c r="L174" i="35"/>
  <c r="BI21" i="35" s="1"/>
  <c r="K174" i="35"/>
  <c r="AP21" i="35" s="1"/>
  <c r="O173" i="35"/>
  <c r="N173" i="35"/>
  <c r="M173" i="35"/>
  <c r="L173" i="35"/>
  <c r="K173" i="35"/>
  <c r="O170" i="35"/>
  <c r="N170" i="35"/>
  <c r="M170" i="35"/>
  <c r="L170" i="35"/>
  <c r="K170" i="35"/>
  <c r="A170" i="35"/>
  <c r="A169" i="35"/>
  <c r="O167" i="35"/>
  <c r="N167" i="35"/>
  <c r="M167" i="35"/>
  <c r="L167" i="35"/>
  <c r="K167" i="35"/>
  <c r="A167" i="35"/>
  <c r="A166" i="35"/>
  <c r="O164" i="35"/>
  <c r="N164" i="35"/>
  <c r="M164" i="35"/>
  <c r="L164" i="35"/>
  <c r="K164" i="35"/>
  <c r="A164" i="35"/>
  <c r="A163" i="35"/>
  <c r="O161" i="35"/>
  <c r="N161" i="35"/>
  <c r="M161" i="35"/>
  <c r="L161" i="35"/>
  <c r="K161" i="35"/>
  <c r="A161" i="35"/>
  <c r="A160" i="35"/>
  <c r="O158" i="35"/>
  <c r="N158" i="35"/>
  <c r="M158" i="35"/>
  <c r="L158" i="35"/>
  <c r="K158" i="35"/>
  <c r="A158" i="35"/>
  <c r="A157" i="35"/>
  <c r="O155" i="35"/>
  <c r="N155" i="35"/>
  <c r="M155" i="35"/>
  <c r="L155" i="35"/>
  <c r="K155" i="35"/>
  <c r="A155" i="35"/>
  <c r="A154" i="35"/>
  <c r="O151" i="35"/>
  <c r="N151" i="35"/>
  <c r="M151" i="35"/>
  <c r="L151" i="35"/>
  <c r="K151" i="35"/>
  <c r="A148" i="35"/>
  <c r="O146" i="35"/>
  <c r="N146" i="35"/>
  <c r="CU20" i="35" s="1"/>
  <c r="M146" i="35"/>
  <c r="L146" i="35"/>
  <c r="BI20" i="35" s="1"/>
  <c r="K146" i="35"/>
  <c r="O145" i="35"/>
  <c r="N145" i="35"/>
  <c r="M145" i="35"/>
  <c r="L145" i="35"/>
  <c r="K145" i="35"/>
  <c r="O142" i="35"/>
  <c r="N142" i="35"/>
  <c r="M142" i="35"/>
  <c r="L142" i="35"/>
  <c r="K142" i="35"/>
  <c r="A142" i="35"/>
  <c r="A141" i="35"/>
  <c r="O139" i="35"/>
  <c r="N139" i="35"/>
  <c r="M139" i="35"/>
  <c r="L139" i="35"/>
  <c r="K139" i="35"/>
  <c r="A139" i="35"/>
  <c r="A138" i="35"/>
  <c r="O136" i="35"/>
  <c r="N136" i="35"/>
  <c r="M136" i="35"/>
  <c r="L136" i="35"/>
  <c r="K136" i="35"/>
  <c r="A136" i="35"/>
  <c r="A135" i="35"/>
  <c r="O133" i="35"/>
  <c r="N133" i="35"/>
  <c r="M133" i="35"/>
  <c r="L133" i="35"/>
  <c r="K133" i="35"/>
  <c r="A133" i="35"/>
  <c r="A132" i="35"/>
  <c r="O130" i="35"/>
  <c r="N130" i="35"/>
  <c r="M130" i="35"/>
  <c r="L130" i="35"/>
  <c r="K130" i="35"/>
  <c r="A130" i="35"/>
  <c r="A129" i="35"/>
  <c r="O127" i="35"/>
  <c r="N127" i="35"/>
  <c r="M127" i="35"/>
  <c r="L127" i="35"/>
  <c r="K127" i="35"/>
  <c r="A127" i="35"/>
  <c r="A126" i="35"/>
  <c r="O123" i="35"/>
  <c r="N123" i="35"/>
  <c r="M123" i="35"/>
  <c r="L123" i="35"/>
  <c r="K123" i="35"/>
  <c r="A120" i="35"/>
  <c r="O118" i="35"/>
  <c r="DN19" i="35" s="1"/>
  <c r="N118" i="35"/>
  <c r="CU19" i="35" s="1"/>
  <c r="M118" i="35"/>
  <c r="L118" i="35"/>
  <c r="K118" i="35"/>
  <c r="AP19" i="35" s="1"/>
  <c r="O117" i="35"/>
  <c r="N117" i="35"/>
  <c r="M117" i="35"/>
  <c r="L117" i="35"/>
  <c r="K117" i="35"/>
  <c r="O114" i="35"/>
  <c r="N114" i="35"/>
  <c r="M114" i="35"/>
  <c r="L114" i="35"/>
  <c r="K114" i="35"/>
  <c r="A114" i="35"/>
  <c r="A113" i="35"/>
  <c r="O111" i="35"/>
  <c r="N111" i="35"/>
  <c r="M111" i="35"/>
  <c r="L111" i="35"/>
  <c r="K111" i="35"/>
  <c r="A111" i="35"/>
  <c r="A110" i="35"/>
  <c r="O108" i="35"/>
  <c r="N108" i="35"/>
  <c r="M108" i="35"/>
  <c r="L108" i="35"/>
  <c r="K108" i="35"/>
  <c r="A108" i="35"/>
  <c r="A107" i="35"/>
  <c r="O105" i="35"/>
  <c r="N105" i="35"/>
  <c r="M105" i="35"/>
  <c r="L105" i="35"/>
  <c r="K105" i="35"/>
  <c r="A105" i="35"/>
  <c r="A104" i="35"/>
  <c r="O102" i="35"/>
  <c r="N102" i="35"/>
  <c r="M102" i="35"/>
  <c r="L102" i="35"/>
  <c r="K102" i="35"/>
  <c r="A102" i="35"/>
  <c r="A101" i="35"/>
  <c r="O99" i="35"/>
  <c r="N99" i="35"/>
  <c r="M99" i="35"/>
  <c r="L99" i="35"/>
  <c r="K99" i="35"/>
  <c r="A99" i="35"/>
  <c r="A98" i="35"/>
  <c r="O95" i="35"/>
  <c r="N95" i="35"/>
  <c r="M95" i="35"/>
  <c r="L95" i="35"/>
  <c r="K95" i="35"/>
  <c r="A92" i="35"/>
  <c r="O90" i="35"/>
  <c r="N90" i="35"/>
  <c r="CU18" i="35" s="1"/>
  <c r="M90" i="35"/>
  <c r="CB18" i="35" s="1"/>
  <c r="M12" i="35" s="1"/>
  <c r="K31" i="12" s="1"/>
  <c r="L90" i="35"/>
  <c r="BI18" i="35" s="1"/>
  <c r="K90" i="35"/>
  <c r="O89" i="35"/>
  <c r="N89" i="35"/>
  <c r="M89" i="35"/>
  <c r="L89" i="35"/>
  <c r="K89" i="35"/>
  <c r="O86" i="35"/>
  <c r="N86" i="35"/>
  <c r="M86" i="35"/>
  <c r="L86" i="35"/>
  <c r="K86" i="35"/>
  <c r="A86" i="35"/>
  <c r="A85" i="35"/>
  <c r="O83" i="35"/>
  <c r="N83" i="35"/>
  <c r="M83" i="35"/>
  <c r="L83" i="35"/>
  <c r="K83" i="35"/>
  <c r="A83" i="35"/>
  <c r="A82" i="35"/>
  <c r="O80" i="35"/>
  <c r="N80" i="35"/>
  <c r="M80" i="35"/>
  <c r="L80" i="35"/>
  <c r="K80" i="35"/>
  <c r="A80" i="35"/>
  <c r="A79" i="35"/>
  <c r="O77" i="35"/>
  <c r="N77" i="35"/>
  <c r="M77" i="35"/>
  <c r="L77" i="35"/>
  <c r="K77" i="35"/>
  <c r="A77" i="35"/>
  <c r="A76" i="35"/>
  <c r="O74" i="35"/>
  <c r="N74" i="35"/>
  <c r="M74" i="35"/>
  <c r="L74" i="35"/>
  <c r="K74" i="35"/>
  <c r="A74" i="35"/>
  <c r="A73" i="35"/>
  <c r="O71" i="35"/>
  <c r="N71" i="35"/>
  <c r="M71" i="35"/>
  <c r="L71" i="35"/>
  <c r="K71" i="35"/>
  <c r="A71" i="35"/>
  <c r="A70" i="35"/>
  <c r="O67" i="35"/>
  <c r="N67" i="35"/>
  <c r="M67" i="35"/>
  <c r="L67" i="35"/>
  <c r="K67" i="35"/>
  <c r="A64" i="35"/>
  <c r="O62" i="35"/>
  <c r="DN17" i="35" s="1"/>
  <c r="N62" i="35"/>
  <c r="M62" i="35"/>
  <c r="L62" i="35"/>
  <c r="BI17" i="35" s="1"/>
  <c r="K62" i="35"/>
  <c r="AP17" i="35" s="1"/>
  <c r="K12" i="35" s="1"/>
  <c r="I31" i="12" s="1"/>
  <c r="O61" i="35"/>
  <c r="N61" i="35"/>
  <c r="M61" i="35"/>
  <c r="O58" i="35"/>
  <c r="N58" i="35"/>
  <c r="M58" i="35"/>
  <c r="A58" i="35"/>
  <c r="A57" i="35"/>
  <c r="O55" i="35"/>
  <c r="N55" i="35"/>
  <c r="M55" i="35"/>
  <c r="A55" i="35"/>
  <c r="A54" i="35"/>
  <c r="O52" i="35"/>
  <c r="N52" i="35"/>
  <c r="M52" i="35"/>
  <c r="A52" i="35"/>
  <c r="A51" i="35"/>
  <c r="O49" i="35"/>
  <c r="N49" i="35"/>
  <c r="M49" i="35"/>
  <c r="A49" i="35"/>
  <c r="A48" i="35"/>
  <c r="O46" i="35"/>
  <c r="N46" i="35"/>
  <c r="M46" i="35"/>
  <c r="A46" i="35"/>
  <c r="A45" i="35"/>
  <c r="O43" i="35"/>
  <c r="N43" i="35"/>
  <c r="M43" i="35"/>
  <c r="A43" i="35"/>
  <c r="A42" i="35"/>
  <c r="O39" i="35"/>
  <c r="N39" i="35"/>
  <c r="M39" i="35"/>
  <c r="A36" i="35"/>
  <c r="DM32" i="35"/>
  <c r="DL32" i="35"/>
  <c r="DI32" i="35"/>
  <c r="DF32" i="35"/>
  <c r="DE32" i="35"/>
  <c r="DC32" i="35"/>
  <c r="DB32" i="35"/>
  <c r="DA32" i="35"/>
  <c r="CT32" i="35"/>
  <c r="CS32" i="35"/>
  <c r="CP32" i="35"/>
  <c r="CM32" i="35"/>
  <c r="CL32" i="35"/>
  <c r="CJ32" i="35"/>
  <c r="CI32" i="35"/>
  <c r="CH32" i="35"/>
  <c r="CA32" i="35"/>
  <c r="BZ32" i="35"/>
  <c r="BW32" i="35"/>
  <c r="BT32" i="35"/>
  <c r="BS32" i="35"/>
  <c r="BQ32" i="35"/>
  <c r="BP32" i="35"/>
  <c r="BO32" i="35"/>
  <c r="BH32" i="35"/>
  <c r="BG32" i="35"/>
  <c r="BD32" i="35"/>
  <c r="BA32" i="35"/>
  <c r="AZ32" i="35"/>
  <c r="AX32" i="35"/>
  <c r="AW32" i="35"/>
  <c r="AV32" i="35"/>
  <c r="AO32" i="35"/>
  <c r="AN32" i="35"/>
  <c r="AK32" i="35"/>
  <c r="AH32" i="35"/>
  <c r="AG32" i="35"/>
  <c r="AE32" i="35"/>
  <c r="AD32" i="35"/>
  <c r="AC32" i="35"/>
  <c r="DJ31" i="35"/>
  <c r="DH31" i="35" s="1"/>
  <c r="DG31" i="35"/>
  <c r="DD31" i="35"/>
  <c r="CQ31" i="35"/>
  <c r="CO31" i="35" s="1"/>
  <c r="CN31" i="35"/>
  <c r="CK31" i="35"/>
  <c r="CB31" i="35"/>
  <c r="BX31" i="35"/>
  <c r="BV31" i="35" s="1"/>
  <c r="BU31" i="35"/>
  <c r="BR31" i="35"/>
  <c r="BE31" i="35"/>
  <c r="BC31" i="35"/>
  <c r="BB31" i="35"/>
  <c r="AY31" i="35"/>
  <c r="AL31" i="35"/>
  <c r="AJ31" i="35" s="1"/>
  <c r="AI31" i="35"/>
  <c r="AF31" i="35"/>
  <c r="O31" i="35"/>
  <c r="N31" i="35"/>
  <c r="M31" i="35"/>
  <c r="L31" i="35"/>
  <c r="K31" i="35"/>
  <c r="DN30" i="35"/>
  <c r="DJ30" i="35"/>
  <c r="DH30" i="35"/>
  <c r="DG30" i="35"/>
  <c r="DD30" i="35"/>
  <c r="CQ30" i="35"/>
  <c r="CO30" i="35" s="1"/>
  <c r="CN30" i="35"/>
  <c r="CK30" i="35"/>
  <c r="BX30" i="35"/>
  <c r="BV30" i="35" s="1"/>
  <c r="BU30" i="35"/>
  <c r="BR30" i="35"/>
  <c r="BE30" i="35"/>
  <c r="BC30" i="35"/>
  <c r="BB30" i="35"/>
  <c r="AY30" i="35"/>
  <c r="AP30" i="35"/>
  <c r="AL30" i="35"/>
  <c r="AJ30" i="35" s="1"/>
  <c r="AI30" i="35"/>
  <c r="AF30" i="35"/>
  <c r="O30" i="35"/>
  <c r="N30" i="35"/>
  <c r="M30" i="35"/>
  <c r="L30" i="35"/>
  <c r="K30" i="35"/>
  <c r="DJ29" i="35"/>
  <c r="DH29" i="35" s="1"/>
  <c r="DG29" i="35"/>
  <c r="DD29" i="35"/>
  <c r="CU29" i="35"/>
  <c r="CQ29" i="35"/>
  <c r="CO29" i="35"/>
  <c r="CN29" i="35"/>
  <c r="CK29" i="35"/>
  <c r="CB29" i="35"/>
  <c r="BX29" i="35"/>
  <c r="BV29" i="35" s="1"/>
  <c r="BU29" i="35"/>
  <c r="BR29" i="35"/>
  <c r="BI29" i="35"/>
  <c r="BE29" i="35"/>
  <c r="BC29" i="35" s="1"/>
  <c r="BB29" i="35"/>
  <c r="AY29" i="35"/>
  <c r="AL29" i="35"/>
  <c r="AJ29" i="35" s="1"/>
  <c r="AI29" i="35"/>
  <c r="AF29" i="35"/>
  <c r="O29" i="35"/>
  <c r="N29" i="35"/>
  <c r="M29" i="35"/>
  <c r="L29" i="35"/>
  <c r="K29" i="35"/>
  <c r="DN28" i="35"/>
  <c r="DJ28" i="35"/>
  <c r="DH28" i="35" s="1"/>
  <c r="DG28" i="35"/>
  <c r="DD28" i="35"/>
  <c r="CQ28" i="35"/>
  <c r="CO28" i="35"/>
  <c r="CN28" i="35"/>
  <c r="CK28" i="35"/>
  <c r="BX28" i="35"/>
  <c r="BV28" i="35" s="1"/>
  <c r="BU28" i="35"/>
  <c r="BR28" i="35"/>
  <c r="BE28" i="35"/>
  <c r="BC28" i="35"/>
  <c r="BB28" i="35"/>
  <c r="AY28" i="35"/>
  <c r="AP28" i="35"/>
  <c r="AL28" i="35"/>
  <c r="AJ28" i="35"/>
  <c r="AI28" i="35"/>
  <c r="AF28" i="35"/>
  <c r="O28" i="35"/>
  <c r="N28" i="35"/>
  <c r="M28" i="35"/>
  <c r="L28" i="35"/>
  <c r="K28" i="35"/>
  <c r="DN27" i="35"/>
  <c r="DJ27" i="35"/>
  <c r="DH27" i="35" s="1"/>
  <c r="DG27" i="35"/>
  <c r="DD27" i="35"/>
  <c r="CQ27" i="35"/>
  <c r="CO27" i="35"/>
  <c r="CN27" i="35"/>
  <c r="CK27" i="35"/>
  <c r="CB27" i="35"/>
  <c r="BX27" i="35"/>
  <c r="BV27" i="35" s="1"/>
  <c r="BU27" i="35"/>
  <c r="BR27" i="35"/>
  <c r="BE27" i="35"/>
  <c r="BC27" i="35"/>
  <c r="BB27" i="35"/>
  <c r="AY27" i="35"/>
  <c r="AL27" i="35"/>
  <c r="AJ27" i="35" s="1"/>
  <c r="AI27" i="35"/>
  <c r="AF27" i="35"/>
  <c r="O27" i="35"/>
  <c r="N27" i="35"/>
  <c r="M27" i="35"/>
  <c r="L27" i="35"/>
  <c r="K27" i="35"/>
  <c r="DN26" i="35"/>
  <c r="DJ26" i="35"/>
  <c r="DH26" i="35" s="1"/>
  <c r="DG26" i="35"/>
  <c r="DD26" i="35"/>
  <c r="CU26" i="35"/>
  <c r="CQ26" i="35"/>
  <c r="CO26" i="35" s="1"/>
  <c r="CN26" i="35"/>
  <c r="CK26" i="35"/>
  <c r="BX26" i="35"/>
  <c r="BV26" i="35" s="1"/>
  <c r="BU26" i="35"/>
  <c r="BR26" i="35"/>
  <c r="BE26" i="35"/>
  <c r="BC26" i="35" s="1"/>
  <c r="BB26" i="35"/>
  <c r="AY26" i="35"/>
  <c r="AP26" i="35"/>
  <c r="AL26" i="35"/>
  <c r="AJ26" i="35" s="1"/>
  <c r="AI26" i="35"/>
  <c r="AF26" i="35"/>
  <c r="O26" i="35"/>
  <c r="N26" i="35"/>
  <c r="M26" i="35"/>
  <c r="L26" i="35"/>
  <c r="K26" i="35"/>
  <c r="DJ25" i="35"/>
  <c r="DH25" i="35" s="1"/>
  <c r="DG25" i="35"/>
  <c r="DD25" i="35"/>
  <c r="CU25" i="35"/>
  <c r="CQ25" i="35"/>
  <c r="CO25" i="35"/>
  <c r="CN25" i="35"/>
  <c r="CK25" i="35"/>
  <c r="CB25" i="35"/>
  <c r="BX25" i="35"/>
  <c r="BV25" i="35"/>
  <c r="BU25" i="35"/>
  <c r="BR25" i="35"/>
  <c r="BI25" i="35"/>
  <c r="BE25" i="35"/>
  <c r="BC25" i="35" s="1"/>
  <c r="BB25" i="35"/>
  <c r="AY25" i="35"/>
  <c r="AP25" i="35"/>
  <c r="AL25" i="35"/>
  <c r="AJ25" i="35" s="1"/>
  <c r="AI25" i="35"/>
  <c r="AF25" i="35"/>
  <c r="O25" i="35"/>
  <c r="N25" i="35"/>
  <c r="M25" i="35"/>
  <c r="L25" i="35"/>
  <c r="K25" i="35"/>
  <c r="DN24" i="35"/>
  <c r="DJ24" i="35"/>
  <c r="DH24" i="35" s="1"/>
  <c r="DG24" i="35"/>
  <c r="DD24" i="35"/>
  <c r="CQ24" i="35"/>
  <c r="CO24" i="35"/>
  <c r="CN24" i="35"/>
  <c r="CK24" i="35"/>
  <c r="CB24" i="35"/>
  <c r="BX24" i="35"/>
  <c r="BV24" i="35" s="1"/>
  <c r="BU24" i="35"/>
  <c r="BR24" i="35"/>
  <c r="BE24" i="35"/>
  <c r="BC24" i="35"/>
  <c r="BB24" i="35"/>
  <c r="AY24" i="35"/>
  <c r="AP24" i="35"/>
  <c r="AL24" i="35"/>
  <c r="AJ24" i="35"/>
  <c r="AI24" i="35"/>
  <c r="AF24" i="35"/>
  <c r="O24" i="35"/>
  <c r="N24" i="35"/>
  <c r="M24" i="35"/>
  <c r="L24" i="35"/>
  <c r="K24" i="35"/>
  <c r="DN23" i="35"/>
  <c r="DJ23" i="35"/>
  <c r="DH23" i="35" s="1"/>
  <c r="DG23" i="35"/>
  <c r="DD23" i="35"/>
  <c r="CQ23" i="35"/>
  <c r="CO23" i="35" s="1"/>
  <c r="CN23" i="35"/>
  <c r="CK23" i="35"/>
  <c r="CB23" i="35"/>
  <c r="BX23" i="35"/>
  <c r="BV23" i="35" s="1"/>
  <c r="BU23" i="35"/>
  <c r="BR23" i="35"/>
  <c r="BI23" i="35"/>
  <c r="BE23" i="35"/>
  <c r="BC23" i="35"/>
  <c r="BB23" i="35"/>
  <c r="AY23" i="35"/>
  <c r="AL23" i="35"/>
  <c r="AJ23" i="35" s="1"/>
  <c r="AI23" i="35"/>
  <c r="AF23" i="35"/>
  <c r="O23" i="35"/>
  <c r="N23" i="35"/>
  <c r="M23" i="35"/>
  <c r="L23" i="35"/>
  <c r="K23" i="35"/>
  <c r="DN22" i="35"/>
  <c r="DJ22" i="35"/>
  <c r="DH22" i="35"/>
  <c r="DG22" i="35"/>
  <c r="DD22" i="35"/>
  <c r="CU22" i="35"/>
  <c r="CQ22" i="35"/>
  <c r="CO22" i="35" s="1"/>
  <c r="CN22" i="35"/>
  <c r="CK22" i="35"/>
  <c r="CB22" i="35"/>
  <c r="BX22" i="35"/>
  <c r="BV22" i="35" s="1"/>
  <c r="BU22" i="35"/>
  <c r="BR22" i="35"/>
  <c r="BE22" i="35"/>
  <c r="BC22" i="35" s="1"/>
  <c r="BB22" i="35"/>
  <c r="AY22" i="35"/>
  <c r="AP22" i="35"/>
  <c r="AL22" i="35"/>
  <c r="AJ22" i="35" s="1"/>
  <c r="AI22" i="35"/>
  <c r="AF22" i="35"/>
  <c r="O22" i="35"/>
  <c r="N22" i="35"/>
  <c r="M22" i="35"/>
  <c r="L22" i="35"/>
  <c r="K22" i="35"/>
  <c r="DJ21" i="35"/>
  <c r="DH21" i="35" s="1"/>
  <c r="DG21" i="35"/>
  <c r="DD21" i="35"/>
  <c r="CU21" i="35"/>
  <c r="CQ21" i="35"/>
  <c r="CO21" i="35"/>
  <c r="CN21" i="35"/>
  <c r="CK21" i="35"/>
  <c r="CB21" i="35"/>
  <c r="BX21" i="35"/>
  <c r="BV21" i="35"/>
  <c r="BU21" i="35"/>
  <c r="BR21" i="35"/>
  <c r="BE21" i="35"/>
  <c r="BC21" i="35"/>
  <c r="BB21" i="35"/>
  <c r="AY21" i="35"/>
  <c r="AL21" i="35"/>
  <c r="AJ21" i="35" s="1"/>
  <c r="AI21" i="35"/>
  <c r="AF21" i="35"/>
  <c r="O21" i="35"/>
  <c r="N21" i="35"/>
  <c r="M21" i="35"/>
  <c r="L21" i="35"/>
  <c r="K21" i="35"/>
  <c r="DN20" i="35"/>
  <c r="DJ20" i="35"/>
  <c r="DH20" i="35" s="1"/>
  <c r="DG20" i="35"/>
  <c r="DD20" i="35"/>
  <c r="CQ20" i="35"/>
  <c r="CO20" i="35"/>
  <c r="CN20" i="35"/>
  <c r="CK20" i="35"/>
  <c r="CB20" i="35"/>
  <c r="BX20" i="35"/>
  <c r="BV20" i="35" s="1"/>
  <c r="BU20" i="35"/>
  <c r="BR20" i="35"/>
  <c r="BE20" i="35"/>
  <c r="BC20" i="35" s="1"/>
  <c r="BB20" i="35"/>
  <c r="AY20" i="35"/>
  <c r="AP20" i="35"/>
  <c r="AL20" i="35"/>
  <c r="AJ20" i="35"/>
  <c r="AI20" i="35"/>
  <c r="AF20" i="35"/>
  <c r="O20" i="35"/>
  <c r="N20" i="35"/>
  <c r="M20" i="35"/>
  <c r="L20" i="35"/>
  <c r="K20" i="35"/>
  <c r="DJ19" i="35"/>
  <c r="DG19" i="35"/>
  <c r="DD19" i="35"/>
  <c r="CQ19" i="35"/>
  <c r="CO19" i="35" s="1"/>
  <c r="CN19" i="35"/>
  <c r="CK19" i="35"/>
  <c r="CB19" i="35"/>
  <c r="BX19" i="35"/>
  <c r="BV19" i="35" s="1"/>
  <c r="BU19" i="35"/>
  <c r="BR19" i="35"/>
  <c r="BI19" i="35"/>
  <c r="BE19" i="35"/>
  <c r="BC19" i="35"/>
  <c r="BB19" i="35"/>
  <c r="AY19" i="35"/>
  <c r="AL19" i="35"/>
  <c r="AJ19" i="35" s="1"/>
  <c r="AI19" i="35"/>
  <c r="AF19" i="35"/>
  <c r="O19" i="35"/>
  <c r="N19" i="35"/>
  <c r="M19" i="35"/>
  <c r="L19" i="35"/>
  <c r="K19" i="35"/>
  <c r="DN18" i="35"/>
  <c r="DJ18" i="35"/>
  <c r="DH18" i="35"/>
  <c r="DG18" i="35"/>
  <c r="DD18" i="35"/>
  <c r="CQ18" i="35"/>
  <c r="CO18" i="35"/>
  <c r="CN18" i="35"/>
  <c r="CK18" i="35"/>
  <c r="BX18" i="35"/>
  <c r="BV18" i="35" s="1"/>
  <c r="BU18" i="35"/>
  <c r="BR18" i="35"/>
  <c r="BE18" i="35"/>
  <c r="BC18" i="35"/>
  <c r="BB18" i="35"/>
  <c r="BB32" i="35" s="1"/>
  <c r="AY18" i="35"/>
  <c r="AP18" i="35"/>
  <c r="AL18" i="35"/>
  <c r="AJ18" i="35" s="1"/>
  <c r="AI18" i="35"/>
  <c r="AF18" i="35"/>
  <c r="O18" i="35"/>
  <c r="N18" i="35"/>
  <c r="M18" i="35"/>
  <c r="L18" i="35"/>
  <c r="K18" i="35"/>
  <c r="DJ17" i="35"/>
  <c r="DH17" i="35" s="1"/>
  <c r="DG17" i="35"/>
  <c r="DD17" i="35"/>
  <c r="CU17" i="35"/>
  <c r="CQ17" i="35"/>
  <c r="CO17" i="35"/>
  <c r="CN17" i="35"/>
  <c r="CK17" i="35"/>
  <c r="CB17" i="35"/>
  <c r="M11" i="35" s="1"/>
  <c r="K21" i="12" s="1"/>
  <c r="K23" i="12" s="1"/>
  <c r="BX17" i="35"/>
  <c r="BV17" i="35"/>
  <c r="BU17" i="35"/>
  <c r="BR17" i="35"/>
  <c r="BE17" i="35"/>
  <c r="BC17" i="35"/>
  <c r="BB17" i="35"/>
  <c r="AY17" i="35"/>
  <c r="AL17" i="35"/>
  <c r="AI17" i="35"/>
  <c r="AI32" i="35" s="1"/>
  <c r="AF17" i="35"/>
  <c r="O17" i="35"/>
  <c r="N17" i="35"/>
  <c r="M17" i="35"/>
  <c r="L17" i="35"/>
  <c r="K17" i="35"/>
  <c r="A2" i="35"/>
  <c r="A1" i="35"/>
  <c r="CQ32" i="35" l="1"/>
  <c r="DJ32" i="35"/>
  <c r="N11" i="35"/>
  <c r="L21" i="12" s="1"/>
  <c r="L23" i="12" s="1"/>
  <c r="K32" i="35"/>
  <c r="DD32" i="35"/>
  <c r="BR32" i="35"/>
  <c r="L32" i="35"/>
  <c r="DG32" i="35"/>
  <c r="L12" i="35"/>
  <c r="J31" i="12" s="1"/>
  <c r="M32" i="35"/>
  <c r="O32" i="35"/>
  <c r="K11" i="35"/>
  <c r="I21" i="12" s="1"/>
  <c r="I23" i="12" s="1"/>
  <c r="N32" i="35"/>
  <c r="AF32" i="35"/>
  <c r="BE32" i="35"/>
  <c r="AY32" i="35"/>
  <c r="BX32" i="35"/>
  <c r="AL32" i="35"/>
  <c r="BU32" i="35"/>
  <c r="CK32" i="35"/>
  <c r="BC32" i="35"/>
  <c r="BC33" i="35" s="1"/>
  <c r="CN32" i="35"/>
  <c r="BV32" i="35"/>
  <c r="BV33" i="35" s="1"/>
  <c r="O11" i="35"/>
  <c r="M21" i="12" s="1"/>
  <c r="O12" i="35"/>
  <c r="M31" i="12" s="1"/>
  <c r="CO32" i="35"/>
  <c r="CO33" i="35" s="1"/>
  <c r="N12" i="35"/>
  <c r="L31" i="12" s="1"/>
  <c r="L11" i="35"/>
  <c r="J21" i="12" s="1"/>
  <c r="J23" i="12" s="1"/>
  <c r="AJ17" i="35"/>
  <c r="AJ32" i="35" s="1"/>
  <c r="AJ33" i="35" s="1"/>
  <c r="DH19" i="35"/>
  <c r="DH32" i="35" s="1"/>
  <c r="DH33" i="35" s="1"/>
  <c r="T13" i="37" l="1"/>
  <c r="U13" i="37"/>
  <c r="V13" i="37"/>
  <c r="W13" i="37"/>
  <c r="S13" i="37"/>
  <c r="T12" i="37"/>
  <c r="U12" i="37"/>
  <c r="V12" i="37"/>
  <c r="W12" i="37"/>
  <c r="S12" i="37"/>
  <c r="F63" i="13" l="1"/>
  <c r="F50" i="13"/>
  <c r="F37" i="13"/>
  <c r="F27" i="13" s="1"/>
  <c r="L27" i="13" s="1"/>
  <c r="W17" i="24" l="1"/>
  <c r="T40" i="22"/>
  <c r="T42" i="22" s="1"/>
  <c r="V40" i="22"/>
  <c r="V42" i="22" s="1"/>
  <c r="W40" i="22"/>
  <c r="W42" i="22" s="1"/>
  <c r="H11" i="13"/>
  <c r="W18" i="24"/>
  <c r="S44" i="22" l="1"/>
  <c r="W13" i="22"/>
  <c r="W44" i="22"/>
  <c r="V13" i="22"/>
  <c r="V44" i="22"/>
  <c r="T13" i="22"/>
  <c r="T44" i="22"/>
  <c r="J20" i="12"/>
  <c r="K20" i="12"/>
  <c r="L20" i="12"/>
  <c r="M20" i="12"/>
  <c r="I20" i="12"/>
  <c r="S11" i="37"/>
  <c r="T11" i="37"/>
  <c r="U11" i="37"/>
  <c r="V11" i="37"/>
  <c r="W11" i="37"/>
  <c r="A2" i="37"/>
  <c r="A1" i="37"/>
  <c r="M33" i="12"/>
  <c r="L33" i="12"/>
  <c r="K33" i="12"/>
  <c r="J33" i="12"/>
  <c r="T36" i="18"/>
  <c r="U36" i="18"/>
  <c r="V36" i="18"/>
  <c r="W36" i="18"/>
  <c r="S36" i="18"/>
  <c r="T13" i="36"/>
  <c r="U13" i="36"/>
  <c r="V13" i="36"/>
  <c r="W13" i="36"/>
  <c r="S13" i="36"/>
  <c r="A2" i="36"/>
  <c r="A1" i="36"/>
  <c r="T35" i="34"/>
  <c r="U35" i="34"/>
  <c r="V35" i="34"/>
  <c r="W35" i="34"/>
  <c r="S35" i="34"/>
  <c r="T22" i="34"/>
  <c r="U22" i="34"/>
  <c r="V22" i="34"/>
  <c r="W22" i="34"/>
  <c r="S22" i="34"/>
  <c r="J13" i="12" l="1"/>
  <c r="K13" i="12"/>
  <c r="L13" i="12"/>
  <c r="I13" i="12"/>
  <c r="T14" i="37"/>
  <c r="J29" i="12" s="1"/>
  <c r="U14" i="37"/>
  <c r="K29" i="12" s="1"/>
  <c r="V14" i="37"/>
  <c r="L29" i="12" s="1"/>
  <c r="W14" i="37"/>
  <c r="M29" i="12" s="1"/>
  <c r="S14" i="37"/>
  <c r="I29" i="12" s="1"/>
  <c r="T17" i="20"/>
  <c r="U17" i="20"/>
  <c r="V17" i="20"/>
  <c r="W17" i="20"/>
  <c r="G52" i="17"/>
  <c r="G53" i="17"/>
  <c r="V48" i="17"/>
  <c r="J15" i="12" l="1"/>
  <c r="M14" i="12"/>
  <c r="J14" i="12"/>
  <c r="L14" i="12"/>
  <c r="K14" i="12"/>
  <c r="K15" i="12"/>
  <c r="L15" i="12"/>
  <c r="I15" i="12"/>
  <c r="F69" i="13" l="1"/>
  <c r="F29" i="13" s="1"/>
  <c r="L29" i="13" s="1"/>
  <c r="F56" i="13"/>
  <c r="F28" i="13" s="1"/>
  <c r="L28" i="13" s="1"/>
  <c r="U171" i="19" l="1"/>
  <c r="V171" i="19"/>
  <c r="W171" i="19"/>
  <c r="X171" i="19"/>
  <c r="U170" i="19"/>
  <c r="V170" i="19"/>
  <c r="W170" i="19"/>
  <c r="X170" i="19"/>
  <c r="T171" i="19"/>
  <c r="T170" i="19"/>
  <c r="U98" i="19"/>
  <c r="V98" i="19"/>
  <c r="W98" i="19"/>
  <c r="X98" i="19"/>
  <c r="U97" i="19"/>
  <c r="V97" i="19"/>
  <c r="W97" i="19"/>
  <c r="X97" i="19"/>
  <c r="T98" i="19"/>
  <c r="T97" i="19"/>
  <c r="T99" i="19" s="1"/>
  <c r="S44" i="18"/>
  <c r="T95" i="19"/>
  <c r="X95" i="19"/>
  <c r="W95" i="19"/>
  <c r="V95" i="19"/>
  <c r="U95" i="19"/>
  <c r="T44" i="18"/>
  <c r="U44" i="18"/>
  <c r="V44" i="18"/>
  <c r="W44" i="18"/>
  <c r="W13" i="25" l="1"/>
  <c r="V13" i="25"/>
  <c r="U13" i="25"/>
  <c r="T13" i="25"/>
  <c r="S13" i="25"/>
  <c r="AA83" i="16" l="1"/>
  <c r="V83" i="16"/>
  <c r="W83" i="16"/>
  <c r="X83" i="16"/>
  <c r="Y83" i="16"/>
  <c r="Z83" i="16"/>
  <c r="AB83" i="16"/>
  <c r="AC83" i="16"/>
  <c r="V74" i="16"/>
  <c r="W74" i="16"/>
  <c r="X74" i="16"/>
  <c r="Y74" i="16"/>
  <c r="Z74" i="16"/>
  <c r="AA74" i="16"/>
  <c r="AB74" i="16"/>
  <c r="AC74" i="16"/>
  <c r="V64" i="16"/>
  <c r="W64" i="16"/>
  <c r="X64" i="16"/>
  <c r="Y64" i="16"/>
  <c r="Z64" i="16"/>
  <c r="AA64" i="16"/>
  <c r="AB64" i="16"/>
  <c r="AC64" i="16"/>
  <c r="AA54" i="16"/>
  <c r="V54" i="16"/>
  <c r="W54" i="16"/>
  <c r="X54" i="16"/>
  <c r="Y54" i="16"/>
  <c r="Z54" i="16"/>
  <c r="AB54" i="16"/>
  <c r="AC54" i="16"/>
  <c r="W44" i="16"/>
  <c r="V44" i="16"/>
  <c r="X44" i="16"/>
  <c r="Y44" i="16"/>
  <c r="Z44" i="16"/>
  <c r="AA44" i="16"/>
  <c r="AB44" i="16"/>
  <c r="AC44" i="16"/>
  <c r="Y34" i="16"/>
  <c r="V34" i="16"/>
  <c r="W34" i="16"/>
  <c r="X34" i="16"/>
  <c r="Z34" i="16"/>
  <c r="AA34" i="16"/>
  <c r="AB34" i="16"/>
  <c r="AC34" i="16"/>
  <c r="V24" i="16"/>
  <c r="W24" i="16"/>
  <c r="X24" i="16"/>
  <c r="Y24" i="16"/>
  <c r="Z24" i="16"/>
  <c r="AA24" i="16"/>
  <c r="AB24" i="16"/>
  <c r="AC24" i="16"/>
  <c r="W82" i="15"/>
  <c r="AA82" i="15"/>
  <c r="Z82" i="15"/>
  <c r="Y82" i="15"/>
  <c r="X82" i="15"/>
  <c r="AA73" i="15"/>
  <c r="Z73" i="15"/>
  <c r="Y73" i="15"/>
  <c r="X73" i="15"/>
  <c r="W73" i="15"/>
  <c r="AA63" i="15"/>
  <c r="Z63" i="15"/>
  <c r="Y63" i="15"/>
  <c r="X63" i="15"/>
  <c r="W63" i="15"/>
  <c r="AA53" i="15"/>
  <c r="Z53" i="15"/>
  <c r="Y53" i="15"/>
  <c r="X53" i="15"/>
  <c r="W53" i="15"/>
  <c r="AA43" i="15"/>
  <c r="Z43" i="15"/>
  <c r="Y43" i="15"/>
  <c r="X43" i="15"/>
  <c r="W43" i="15"/>
  <c r="W33" i="15"/>
  <c r="AA33" i="15"/>
  <c r="Z33" i="15"/>
  <c r="Y33" i="15"/>
  <c r="X33" i="15"/>
  <c r="X23" i="15"/>
  <c r="Y23" i="15"/>
  <c r="Z23" i="15"/>
  <c r="AA23" i="15"/>
  <c r="W23" i="15"/>
  <c r="AE83" i="16"/>
  <c r="AF83" i="16"/>
  <c r="AG83" i="16"/>
  <c r="AH83" i="16"/>
  <c r="AD83" i="16"/>
  <c r="AE74" i="16"/>
  <c r="AF74" i="16"/>
  <c r="AG74" i="16"/>
  <c r="AH74" i="16"/>
  <c r="AD74" i="16"/>
  <c r="AE64" i="16"/>
  <c r="AF64" i="16"/>
  <c r="AG64" i="16"/>
  <c r="AH64" i="16"/>
  <c r="AD64" i="16"/>
  <c r="AE54" i="16"/>
  <c r="AF54" i="16"/>
  <c r="AG54" i="16"/>
  <c r="AH54" i="16"/>
  <c r="AD54" i="16"/>
  <c r="AE44" i="16"/>
  <c r="AF44" i="16"/>
  <c r="AG44" i="16"/>
  <c r="AH44" i="16"/>
  <c r="AD44" i="16"/>
  <c r="AE34" i="16"/>
  <c r="AF34" i="16"/>
  <c r="AG34" i="16"/>
  <c r="AH34" i="16"/>
  <c r="AD34" i="16"/>
  <c r="AE24" i="16"/>
  <c r="AF24" i="16"/>
  <c r="AG24" i="16"/>
  <c r="AH24" i="16"/>
  <c r="AD24" i="16"/>
  <c r="V15" i="17"/>
  <c r="E32" i="4"/>
  <c r="E33" i="4"/>
  <c r="F33" i="4" s="1"/>
  <c r="E34" i="4"/>
  <c r="F34" i="4" s="1"/>
  <c r="E35" i="4"/>
  <c r="E36" i="4"/>
  <c r="E37" i="4"/>
  <c r="F37" i="4" s="1"/>
  <c r="K16" i="7" s="1"/>
  <c r="E38" i="4"/>
  <c r="E31" i="4"/>
  <c r="G36" i="13" l="1"/>
  <c r="H60" i="13"/>
  <c r="G60" i="13"/>
  <c r="I60" i="13" s="1"/>
  <c r="H16" i="7"/>
  <c r="J52" i="7"/>
  <c r="K52" i="7"/>
  <c r="L52" i="7"/>
  <c r="H52" i="7"/>
  <c r="I52" i="7"/>
  <c r="H68" i="13"/>
  <c r="G35" i="13"/>
  <c r="G68" i="13"/>
  <c r="I68" i="13" s="1"/>
  <c r="J68" i="13" s="1"/>
  <c r="G49" i="13"/>
  <c r="H55" i="13"/>
  <c r="H49" i="13"/>
  <c r="G55" i="13"/>
  <c r="I55" i="13" s="1"/>
  <c r="K55" i="13" s="1"/>
  <c r="H62" i="13"/>
  <c r="H36" i="13"/>
  <c r="H42" i="13"/>
  <c r="G62" i="13"/>
  <c r="G42" i="13"/>
  <c r="I42" i="13" s="1"/>
  <c r="K11" i="7"/>
  <c r="I11" i="7"/>
  <c r="J11" i="7"/>
  <c r="H11" i="7"/>
  <c r="I12" i="7"/>
  <c r="L12" i="7"/>
  <c r="J12" i="7"/>
  <c r="K12" i="7"/>
  <c r="H65" i="13"/>
  <c r="G65" i="13"/>
  <c r="H52" i="13"/>
  <c r="G52" i="13"/>
  <c r="H39" i="13"/>
  <c r="G39" i="13"/>
  <c r="K42" i="13"/>
  <c r="J42" i="13"/>
  <c r="J55" i="13"/>
  <c r="F35" i="4"/>
  <c r="I16" i="7" s="1"/>
  <c r="F32" i="4"/>
  <c r="F31" i="4"/>
  <c r="F38" i="4"/>
  <c r="L16" i="7" s="1"/>
  <c r="F36" i="4"/>
  <c r="J16" i="7" s="1"/>
  <c r="K68" i="13" l="1"/>
  <c r="I62" i="13"/>
  <c r="I49" i="13"/>
  <c r="I36" i="13"/>
  <c r="C10" i="4"/>
  <c r="C9" i="4"/>
  <c r="K49" i="13" l="1"/>
  <c r="J49" i="13"/>
  <c r="K36" i="13"/>
  <c r="J36" i="13"/>
  <c r="J62" i="13"/>
  <c r="K62" i="13"/>
  <c r="G31" i="14"/>
  <c r="A2" i="34" l="1"/>
  <c r="A1" i="34"/>
  <c r="A1" i="29" l="1"/>
  <c r="A1" i="15"/>
  <c r="A1" i="16"/>
  <c r="V32" i="17"/>
  <c r="V55" i="17" s="1"/>
  <c r="H24" i="7" s="1"/>
  <c r="A2" i="17"/>
  <c r="A1" i="17"/>
  <c r="V29" i="14"/>
  <c r="W40" i="14"/>
  <c r="X40" i="14"/>
  <c r="Y40" i="14"/>
  <c r="Z40" i="14"/>
  <c r="V40" i="14"/>
  <c r="T16" i="29" l="1"/>
  <c r="U16" i="29"/>
  <c r="V16" i="29"/>
  <c r="W16" i="29"/>
  <c r="S16" i="29"/>
  <c r="A2" i="29"/>
  <c r="T49" i="28"/>
  <c r="U49" i="28"/>
  <c r="V49" i="28"/>
  <c r="W49" i="28"/>
  <c r="S49" i="28"/>
  <c r="T29" i="28"/>
  <c r="U29" i="28"/>
  <c r="V29" i="28"/>
  <c r="W29" i="28"/>
  <c r="S29" i="28"/>
  <c r="A2" i="28"/>
  <c r="A1" i="28"/>
  <c r="T31" i="26"/>
  <c r="U31" i="26"/>
  <c r="V31" i="26"/>
  <c r="W31" i="26"/>
  <c r="S31" i="26"/>
  <c r="A2" i="26"/>
  <c r="A1" i="26"/>
  <c r="X12" i="25"/>
  <c r="X11" i="25"/>
  <c r="X13" i="25" s="1"/>
  <c r="A2" i="25"/>
  <c r="A1" i="25"/>
  <c r="X20" i="24" l="1"/>
  <c r="H61" i="13" s="1"/>
  <c r="H63" i="13" s="1"/>
  <c r="Y20" i="24"/>
  <c r="Z20" i="24"/>
  <c r="AA20" i="24"/>
  <c r="X19" i="24"/>
  <c r="H48" i="13" s="1"/>
  <c r="Y19" i="24"/>
  <c r="Z19" i="24"/>
  <c r="AA19" i="24"/>
  <c r="X18" i="24"/>
  <c r="H35" i="13" s="1"/>
  <c r="Y18" i="24"/>
  <c r="Z18" i="24"/>
  <c r="AA18" i="24"/>
  <c r="W20" i="24"/>
  <c r="G61" i="13" s="1"/>
  <c r="G63" i="13" s="1"/>
  <c r="W19" i="24"/>
  <c r="G48" i="13" s="1"/>
  <c r="I48" i="13" s="1"/>
  <c r="Z17" i="24"/>
  <c r="Y17" i="24"/>
  <c r="X17" i="24"/>
  <c r="AA17" i="24"/>
  <c r="X25" i="24"/>
  <c r="X27" i="24" s="1"/>
  <c r="X11" i="24" s="1"/>
  <c r="X15" i="24" s="1"/>
  <c r="Y25" i="24"/>
  <c r="Y27" i="24" s="1"/>
  <c r="Y11" i="24" s="1"/>
  <c r="Y15" i="24" s="1"/>
  <c r="Z25" i="24"/>
  <c r="Z27" i="24" s="1"/>
  <c r="Z11" i="24" s="1"/>
  <c r="Z15" i="24" s="1"/>
  <c r="AA25" i="24"/>
  <c r="AA27" i="24" s="1"/>
  <c r="AA11" i="24" s="1"/>
  <c r="AA15" i="24" s="1"/>
  <c r="M19" i="12" s="1"/>
  <c r="M23" i="12" s="1"/>
  <c r="M13" i="12" s="1"/>
  <c r="W25" i="24"/>
  <c r="W27" i="24" s="1"/>
  <c r="W11" i="24" s="1"/>
  <c r="A1" i="24"/>
  <c r="A1" i="23"/>
  <c r="A1" i="22"/>
  <c r="G27" i="11"/>
  <c r="J27" i="11" s="1"/>
  <c r="G26" i="11"/>
  <c r="J26" i="11" s="1"/>
  <c r="G25" i="11"/>
  <c r="J25" i="11" s="1"/>
  <c r="G24" i="11"/>
  <c r="J24" i="11" s="1"/>
  <c r="G23" i="11"/>
  <c r="J23" i="11" s="1"/>
  <c r="G22" i="11"/>
  <c r="J22" i="11" s="1"/>
  <c r="G21" i="11"/>
  <c r="J21" i="11" s="1"/>
  <c r="I17" i="11"/>
  <c r="I28" i="11" s="1"/>
  <c r="E17" i="11"/>
  <c r="E28" i="11" s="1"/>
  <c r="G16" i="11"/>
  <c r="J16" i="11" s="1"/>
  <c r="H17" i="11"/>
  <c r="H28" i="11" s="1"/>
  <c r="F17" i="11"/>
  <c r="F28" i="11" s="1"/>
  <c r="G15" i="11"/>
  <c r="G14" i="11"/>
  <c r="J14" i="11" s="1"/>
  <c r="G13" i="11"/>
  <c r="G12" i="11"/>
  <c r="J12" i="11" s="1"/>
  <c r="G11" i="11"/>
  <c r="J11" i="11" s="1"/>
  <c r="L11" i="7" l="1"/>
  <c r="M15" i="12"/>
  <c r="I61" i="13"/>
  <c r="I63" i="13" s="1"/>
  <c r="K63" i="13" s="1"/>
  <c r="I35" i="13"/>
  <c r="G40" i="13"/>
  <c r="G66" i="13"/>
  <c r="G69" i="13" s="1"/>
  <c r="G53" i="13"/>
  <c r="H53" i="13"/>
  <c r="H56" i="13" s="1"/>
  <c r="H66" i="13"/>
  <c r="H69" i="13" s="1"/>
  <c r="H40" i="13"/>
  <c r="H43" i="13" s="1"/>
  <c r="X21" i="24"/>
  <c r="AA21" i="24"/>
  <c r="Y21" i="24"/>
  <c r="Z21" i="24"/>
  <c r="W21" i="24"/>
  <c r="G17" i="11"/>
  <c r="G28" i="11" s="1"/>
  <c r="J15" i="11"/>
  <c r="J13" i="11"/>
  <c r="J17" i="11" s="1"/>
  <c r="J28" i="11" s="1"/>
  <c r="G56" i="13" l="1"/>
  <c r="G43" i="13"/>
  <c r="T11" i="20"/>
  <c r="U11" i="20"/>
  <c r="U16" i="20" s="1"/>
  <c r="V11" i="20"/>
  <c r="W11" i="20"/>
  <c r="T12" i="20"/>
  <c r="U12" i="20"/>
  <c r="V12" i="20"/>
  <c r="W12" i="20"/>
  <c r="T13" i="20"/>
  <c r="T16" i="20" s="1"/>
  <c r="U13" i="20"/>
  <c r="V13" i="20"/>
  <c r="W13" i="20"/>
  <c r="T14" i="20"/>
  <c r="U14" i="20"/>
  <c r="V14" i="20"/>
  <c r="W14" i="20"/>
  <c r="T15" i="20"/>
  <c r="U15" i="20"/>
  <c r="V15" i="20"/>
  <c r="W15" i="20"/>
  <c r="S12" i="20"/>
  <c r="S13" i="20"/>
  <c r="S14" i="20"/>
  <c r="S15" i="20"/>
  <c r="S11" i="20"/>
  <c r="V16" i="20"/>
  <c r="W16" i="20"/>
  <c r="S40" i="20"/>
  <c r="W49" i="20"/>
  <c r="T56" i="20"/>
  <c r="U65" i="20"/>
  <c r="T72" i="20"/>
  <c r="W73" i="20"/>
  <c r="V73" i="20"/>
  <c r="U73" i="20"/>
  <c r="T73" i="20"/>
  <c r="S73" i="20"/>
  <c r="W72" i="20"/>
  <c r="V72" i="20"/>
  <c r="U72" i="20"/>
  <c r="S72" i="20"/>
  <c r="W65" i="20"/>
  <c r="V65" i="20"/>
  <c r="T65" i="20"/>
  <c r="S65" i="20"/>
  <c r="W64" i="20"/>
  <c r="V64" i="20"/>
  <c r="U64" i="20"/>
  <c r="T64" i="20"/>
  <c r="S64" i="20"/>
  <c r="W57" i="20"/>
  <c r="V57" i="20"/>
  <c r="U57" i="20"/>
  <c r="T57" i="20"/>
  <c r="S57" i="20"/>
  <c r="W56" i="20"/>
  <c r="V56" i="20"/>
  <c r="U56" i="20"/>
  <c r="S56" i="20"/>
  <c r="V49" i="20"/>
  <c r="U49" i="20"/>
  <c r="T49" i="20"/>
  <c r="S49" i="20"/>
  <c r="W48" i="20"/>
  <c r="V48" i="20"/>
  <c r="U48" i="20"/>
  <c r="T48" i="20"/>
  <c r="S48" i="20"/>
  <c r="S41" i="20"/>
  <c r="W41" i="20"/>
  <c r="V41" i="20"/>
  <c r="U41" i="20"/>
  <c r="T41" i="20"/>
  <c r="W40" i="20"/>
  <c r="V40" i="20"/>
  <c r="U40" i="20"/>
  <c r="T40" i="20"/>
  <c r="T33" i="20"/>
  <c r="U33" i="20"/>
  <c r="V33" i="20"/>
  <c r="W33" i="20"/>
  <c r="T32" i="20"/>
  <c r="U32" i="20"/>
  <c r="V32" i="20"/>
  <c r="W32" i="20"/>
  <c r="S33" i="20"/>
  <c r="S32" i="20"/>
  <c r="T25" i="20"/>
  <c r="U25" i="20"/>
  <c r="V25" i="20"/>
  <c r="W25" i="20"/>
  <c r="T24" i="20"/>
  <c r="U24" i="20"/>
  <c r="V24" i="20"/>
  <c r="W24" i="20"/>
  <c r="S24" i="20"/>
  <c r="A1" i="20"/>
  <c r="U131" i="19"/>
  <c r="V131" i="19"/>
  <c r="W131" i="19"/>
  <c r="X131" i="19"/>
  <c r="U130" i="19"/>
  <c r="V130" i="19"/>
  <c r="W130" i="19"/>
  <c r="X130" i="19"/>
  <c r="T131" i="19"/>
  <c r="T130" i="19"/>
  <c r="U117" i="19"/>
  <c r="V117" i="19"/>
  <c r="W117" i="19"/>
  <c r="X117" i="19"/>
  <c r="T117" i="19"/>
  <c r="U116" i="19"/>
  <c r="V116" i="19"/>
  <c r="W116" i="19"/>
  <c r="X116" i="19"/>
  <c r="T116" i="19"/>
  <c r="X91" i="19"/>
  <c r="W91" i="19"/>
  <c r="V91" i="19"/>
  <c r="U91" i="19"/>
  <c r="T91" i="19"/>
  <c r="X87" i="19"/>
  <c r="W87" i="19"/>
  <c r="V87" i="19"/>
  <c r="U87" i="19"/>
  <c r="T87" i="19"/>
  <c r="X83" i="19"/>
  <c r="W83" i="19"/>
  <c r="V83" i="19"/>
  <c r="U83" i="19"/>
  <c r="T83" i="19"/>
  <c r="U28" i="19"/>
  <c r="V28" i="19"/>
  <c r="W28" i="19"/>
  <c r="X28" i="19"/>
  <c r="U27" i="19"/>
  <c r="V27" i="19"/>
  <c r="W27" i="19"/>
  <c r="X27" i="19"/>
  <c r="T28" i="19"/>
  <c r="T27" i="19"/>
  <c r="U46" i="19"/>
  <c r="V46" i="19"/>
  <c r="W46" i="19"/>
  <c r="X46" i="19"/>
  <c r="U45" i="19"/>
  <c r="V45" i="19"/>
  <c r="W45" i="19"/>
  <c r="X45" i="19"/>
  <c r="T46" i="19"/>
  <c r="T45" i="19"/>
  <c r="U73" i="19"/>
  <c r="V73" i="19"/>
  <c r="W73" i="19"/>
  <c r="X73" i="19"/>
  <c r="T73" i="19"/>
  <c r="U61" i="19"/>
  <c r="V61" i="19"/>
  <c r="W61" i="19"/>
  <c r="X61" i="19"/>
  <c r="T61" i="19"/>
  <c r="U57" i="19"/>
  <c r="V57" i="19"/>
  <c r="W57" i="19"/>
  <c r="X57" i="19"/>
  <c r="T57" i="19"/>
  <c r="U53" i="19"/>
  <c r="V53" i="19"/>
  <c r="W53" i="19"/>
  <c r="X53" i="19"/>
  <c r="T53" i="19"/>
  <c r="U43" i="19"/>
  <c r="V43" i="19"/>
  <c r="W43" i="19"/>
  <c r="X43" i="19"/>
  <c r="T43" i="19"/>
  <c r="U39" i="19"/>
  <c r="V39" i="19"/>
  <c r="W39" i="19"/>
  <c r="X39" i="19"/>
  <c r="T39" i="19"/>
  <c r="U35" i="19"/>
  <c r="V35" i="19"/>
  <c r="W35" i="19"/>
  <c r="X35" i="19"/>
  <c r="T35" i="19"/>
  <c r="U25" i="19"/>
  <c r="V25" i="19"/>
  <c r="W25" i="19"/>
  <c r="X25" i="19"/>
  <c r="T25" i="19"/>
  <c r="U21" i="19"/>
  <c r="V21" i="19"/>
  <c r="W21" i="19"/>
  <c r="X21" i="19"/>
  <c r="T21" i="19"/>
  <c r="U14" i="19"/>
  <c r="V14" i="19"/>
  <c r="W14" i="19"/>
  <c r="X14" i="19"/>
  <c r="A1" i="19"/>
  <c r="T14" i="19" l="1"/>
  <c r="X106" i="19"/>
  <c r="T13" i="19"/>
  <c r="W106" i="19"/>
  <c r="V106" i="19"/>
  <c r="U106" i="19"/>
  <c r="S16" i="20"/>
  <c r="U13" i="19"/>
  <c r="U15" i="19" s="1"/>
  <c r="X47" i="19"/>
  <c r="V29" i="19"/>
  <c r="X13" i="19"/>
  <c r="X15" i="19" s="1"/>
  <c r="W99" i="19"/>
  <c r="X99" i="19"/>
  <c r="U99" i="19"/>
  <c r="V99" i="19"/>
  <c r="W13" i="19"/>
  <c r="W15" i="19" s="1"/>
  <c r="V13" i="19"/>
  <c r="V15" i="19" s="1"/>
  <c r="W47" i="19"/>
  <c r="X29" i="19"/>
  <c r="V47" i="19"/>
  <c r="X77" i="19"/>
  <c r="U29" i="19"/>
  <c r="W77" i="19"/>
  <c r="W29" i="19"/>
  <c r="T29" i="19"/>
  <c r="U47" i="19"/>
  <c r="T47" i="19"/>
  <c r="V77" i="19"/>
  <c r="U77" i="19"/>
  <c r="T77" i="19"/>
  <c r="T26" i="18"/>
  <c r="H47" i="13" s="1"/>
  <c r="H50" i="13" s="1"/>
  <c r="H28" i="13" s="1"/>
  <c r="U26" i="18"/>
  <c r="V26" i="18"/>
  <c r="W26" i="18"/>
  <c r="S26" i="18"/>
  <c r="G47" i="13" s="1"/>
  <c r="T19" i="18"/>
  <c r="H34" i="13" s="1"/>
  <c r="H37" i="13" s="1"/>
  <c r="H27" i="13" s="1"/>
  <c r="U19" i="18"/>
  <c r="V19" i="18"/>
  <c r="W19" i="18"/>
  <c r="S19" i="18"/>
  <c r="A1" i="18"/>
  <c r="I47" i="13" l="1"/>
  <c r="I50" i="13" s="1"/>
  <c r="K50" i="13" s="1"/>
  <c r="G50" i="13"/>
  <c r="G28" i="13" s="1"/>
  <c r="I28" i="13" s="1"/>
  <c r="J28" i="13" s="1"/>
  <c r="G34" i="13"/>
  <c r="S13" i="18"/>
  <c r="U13" i="18"/>
  <c r="T13" i="18"/>
  <c r="W13" i="18"/>
  <c r="V13" i="18"/>
  <c r="T15" i="19"/>
  <c r="I34" i="13" l="1"/>
  <c r="I37" i="13" s="1"/>
  <c r="K37" i="13" s="1"/>
  <c r="G37" i="13"/>
  <c r="G27" i="13" s="1"/>
  <c r="I27" i="13" s="1"/>
  <c r="J27" i="13" s="1"/>
  <c r="W29" i="14"/>
  <c r="X29" i="14"/>
  <c r="Y29" i="14"/>
  <c r="Z29" i="14"/>
  <c r="A1" i="14"/>
  <c r="I67" i="13"/>
  <c r="I66" i="13"/>
  <c r="K66" i="13" s="1"/>
  <c r="I65" i="13"/>
  <c r="G29" i="13"/>
  <c r="H29" i="13"/>
  <c r="K61" i="13"/>
  <c r="I54" i="13"/>
  <c r="I53" i="13"/>
  <c r="J53" i="13" s="1"/>
  <c r="I52" i="13"/>
  <c r="K48" i="13"/>
  <c r="J47" i="13"/>
  <c r="I41" i="13"/>
  <c r="I40" i="13"/>
  <c r="K40" i="13" s="1"/>
  <c r="I39" i="13"/>
  <c r="J35" i="13"/>
  <c r="A1" i="13"/>
  <c r="A1" i="12"/>
  <c r="A1" i="11"/>
  <c r="C22" i="4"/>
  <c r="C21" i="4"/>
  <c r="C20" i="4"/>
  <c r="C19" i="4"/>
  <c r="C18" i="4"/>
  <c r="C16" i="4"/>
  <c r="C15" i="4"/>
  <c r="C14" i="4"/>
  <c r="C13" i="4"/>
  <c r="C12" i="4"/>
  <c r="C17" i="4"/>
  <c r="H24" i="8"/>
  <c r="I24" i="8"/>
  <c r="J24" i="8"/>
  <c r="K24" i="8"/>
  <c r="G24" i="8"/>
  <c r="A1" i="10"/>
  <c r="A1" i="8"/>
  <c r="A1" i="7"/>
  <c r="A1" i="4"/>
  <c r="A1" i="3"/>
  <c r="A1" i="2"/>
  <c r="A3" i="2"/>
  <c r="A4" i="1"/>
  <c r="A3" i="1"/>
  <c r="J34" i="13" l="1"/>
  <c r="J37" i="13" s="1"/>
  <c r="J26" i="8"/>
  <c r="I26" i="8"/>
  <c r="H26" i="8"/>
  <c r="G26" i="8"/>
  <c r="K26" i="8"/>
  <c r="A3" i="15"/>
  <c r="A3" i="39"/>
  <c r="A3" i="38"/>
  <c r="A3" i="35"/>
  <c r="A3" i="37"/>
  <c r="A3" i="36"/>
  <c r="A3" i="34"/>
  <c r="A3" i="17"/>
  <c r="A3" i="29"/>
  <c r="A3" i="28"/>
  <c r="A3" i="25"/>
  <c r="A3" i="26"/>
  <c r="J67" i="13"/>
  <c r="I69" i="13"/>
  <c r="K69" i="13" s="1"/>
  <c r="J54" i="13"/>
  <c r="I56" i="13"/>
  <c r="K56" i="13" s="1"/>
  <c r="K41" i="13"/>
  <c r="I43" i="13"/>
  <c r="K43" i="13" s="1"/>
  <c r="W58" i="14"/>
  <c r="Y58" i="14"/>
  <c r="X58" i="14"/>
  <c r="Z58" i="14"/>
  <c r="V58" i="14"/>
  <c r="I29" i="13"/>
  <c r="J29" i="13" s="1"/>
  <c r="J65" i="13"/>
  <c r="J52" i="13"/>
  <c r="J39" i="13"/>
  <c r="G32" i="14"/>
  <c r="Z34" i="14" s="1"/>
  <c r="D41" i="4"/>
  <c r="A3" i="14"/>
  <c r="A2" i="2"/>
  <c r="A2" i="24"/>
  <c r="A2" i="22"/>
  <c r="A2" i="23"/>
  <c r="A2" i="20"/>
  <c r="A2" i="19"/>
  <c r="A2" i="18"/>
  <c r="A2" i="14"/>
  <c r="A2" i="12"/>
  <c r="A2" i="13"/>
  <c r="A2" i="15"/>
  <c r="A2" i="11"/>
  <c r="A3" i="12"/>
  <c r="A3" i="13"/>
  <c r="A3" i="3"/>
  <c r="A3" i="22"/>
  <c r="A3" i="24"/>
  <c r="A3" i="23"/>
  <c r="A3" i="20"/>
  <c r="A3" i="19"/>
  <c r="A3" i="18"/>
  <c r="A3" i="11"/>
  <c r="E9" i="11" s="1"/>
  <c r="A2" i="16"/>
  <c r="A3" i="16"/>
  <c r="K39" i="13"/>
  <c r="J48" i="13"/>
  <c r="J50" i="13" s="1"/>
  <c r="K54" i="13"/>
  <c r="J61" i="13"/>
  <c r="K35" i="13"/>
  <c r="K34" i="13"/>
  <c r="K65" i="13"/>
  <c r="K53" i="13"/>
  <c r="K52" i="13"/>
  <c r="K47" i="13"/>
  <c r="J40" i="13"/>
  <c r="J41" i="13"/>
  <c r="J66" i="13"/>
  <c r="K67" i="13"/>
  <c r="K60" i="13"/>
  <c r="J60" i="13"/>
  <c r="A3" i="7"/>
  <c r="A3" i="10"/>
  <c r="A2" i="8"/>
  <c r="A3" i="8"/>
  <c r="A2" i="4"/>
  <c r="A2" i="10"/>
  <c r="A2" i="3"/>
  <c r="A2" i="7"/>
  <c r="A3" i="4"/>
  <c r="J63" i="13" l="1"/>
  <c r="J43" i="13"/>
  <c r="J69" i="13"/>
  <c r="J56" i="13"/>
  <c r="J16" i="8"/>
  <c r="I16" i="8"/>
  <c r="H16" i="8"/>
  <c r="G16" i="8"/>
  <c r="K16" i="8"/>
  <c r="Z52" i="14"/>
  <c r="L23" i="7" s="1"/>
  <c r="W34" i="14"/>
  <c r="X34" i="14"/>
  <c r="Y34" i="14"/>
  <c r="H33" i="10"/>
  <c r="H38" i="10" s="1"/>
  <c r="L33" i="10"/>
  <c r="I33" i="10"/>
  <c r="J33" i="10"/>
  <c r="K33" i="10"/>
  <c r="Y46" i="14"/>
  <c r="Z46" i="14"/>
  <c r="V46" i="14"/>
  <c r="W46" i="14"/>
  <c r="X46" i="14"/>
  <c r="V41" i="14"/>
  <c r="W41" i="14"/>
  <c r="X41" i="14"/>
  <c r="V34" i="14"/>
  <c r="Z41" i="14"/>
  <c r="Y41" i="14"/>
  <c r="H30" i="13"/>
  <c r="F30" i="13"/>
  <c r="K27" i="13"/>
  <c r="K29" i="13"/>
  <c r="K28" i="13"/>
  <c r="G30" i="13"/>
  <c r="V47" i="14" l="1"/>
  <c r="V52" i="14"/>
  <c r="H23" i="7" s="1"/>
  <c r="I30" i="13"/>
  <c r="J30" i="13" s="1"/>
  <c r="X47" i="14"/>
  <c r="Z47" i="14"/>
  <c r="W47" i="14"/>
  <c r="Y47" i="14"/>
  <c r="J34" i="10"/>
  <c r="J35" i="10" s="1"/>
  <c r="I34" i="10"/>
  <c r="I35" i="10" s="1"/>
  <c r="L34" i="10"/>
  <c r="L35" i="10" s="1"/>
  <c r="Y52" i="14"/>
  <c r="K23" i="7" s="1"/>
  <c r="K34" i="10"/>
  <c r="K35" i="10" s="1"/>
  <c r="X52" i="14"/>
  <c r="J23" i="7" s="1"/>
  <c r="J46" i="10"/>
  <c r="J40" i="10"/>
  <c r="J50" i="10"/>
  <c r="L46" i="10"/>
  <c r="L44" i="10"/>
  <c r="I46" i="10"/>
  <c r="L48" i="10"/>
  <c r="H42" i="10"/>
  <c r="J38" i="10"/>
  <c r="H40" i="10"/>
  <c r="K44" i="10"/>
  <c r="H44" i="10"/>
  <c r="L50" i="10"/>
  <c r="J44" i="10"/>
  <c r="J42" i="10"/>
  <c r="I48" i="10"/>
  <c r="H46" i="10"/>
  <c r="H50" i="10"/>
  <c r="L40" i="10"/>
  <c r="K46" i="10"/>
  <c r="L42" i="10"/>
  <c r="K50" i="10"/>
  <c r="I50" i="10"/>
  <c r="I40" i="10"/>
  <c r="I42" i="10"/>
  <c r="I44" i="10"/>
  <c r="K48" i="10"/>
  <c r="K38" i="10"/>
  <c r="H48" i="10"/>
  <c r="J48" i="10"/>
  <c r="K42" i="10"/>
  <c r="K40" i="10"/>
  <c r="L38" i="10"/>
  <c r="I38" i="10"/>
  <c r="W52" i="14"/>
  <c r="I23" i="7" s="1"/>
  <c r="K30" i="13" l="1"/>
  <c r="X53" i="14"/>
  <c r="W53" i="14"/>
  <c r="Z53" i="14"/>
  <c r="Y53" i="14"/>
  <c r="V53" i="14"/>
  <c r="S23" i="22" l="1"/>
  <c r="I28" i="12" s="1"/>
  <c r="I33" i="12" s="1"/>
  <c r="I14" i="12" s="1"/>
  <c r="H12" i="7" s="1"/>
  <c r="H34" i="10" s="1"/>
  <c r="S28" i="23"/>
  <c r="U20" i="22"/>
  <c r="U23" i="22" s="1"/>
  <c r="U28" i="23"/>
  <c r="U33" i="23" s="1"/>
  <c r="T20" i="22"/>
  <c r="T23" i="22" s="1"/>
  <c r="T28" i="23"/>
  <c r="T33" i="23" s="1"/>
  <c r="S33" i="23" l="1"/>
  <c r="S16" i="23"/>
  <c r="S21" i="23" s="1"/>
  <c r="H35" i="10"/>
  <c r="K49" i="10"/>
  <c r="J49" i="10"/>
  <c r="H49" i="10"/>
  <c r="L51" i="10"/>
  <c r="I43" i="10"/>
  <c r="L47" i="10"/>
  <c r="J47" i="10"/>
  <c r="H47" i="10"/>
  <c r="J51" i="10"/>
  <c r="K41" i="10"/>
  <c r="H43" i="10"/>
  <c r="L45" i="10"/>
  <c r="J45" i="10"/>
  <c r="L49" i="10"/>
  <c r="L39" i="10"/>
  <c r="J41" i="10"/>
  <c r="H41" i="10"/>
  <c r="L43" i="10"/>
  <c r="H45" i="10"/>
  <c r="I49" i="10"/>
  <c r="K47" i="10"/>
  <c r="J39" i="10"/>
  <c r="K51" i="10"/>
  <c r="J43" i="10"/>
  <c r="K39" i="10"/>
  <c r="I41" i="10"/>
  <c r="I47" i="10"/>
  <c r="L41" i="10"/>
  <c r="I45" i="10"/>
  <c r="H39" i="10"/>
  <c r="K45" i="10"/>
  <c r="I51" i="10"/>
  <c r="H51" i="10"/>
  <c r="K43" i="10"/>
  <c r="I39" i="10"/>
  <c r="V20" i="22"/>
  <c r="V23" i="22" s="1"/>
  <c r="V28" i="23"/>
  <c r="V33" i="23" s="1"/>
  <c r="W28" i="23"/>
  <c r="W33" i="23" s="1"/>
  <c r="W20" i="22"/>
  <c r="W23" i="22" s="1"/>
  <c r="I60" i="10" l="1" a="1"/>
  <c r="I60" i="10" s="1"/>
  <c r="I40" i="7" s="1"/>
  <c r="I55" i="10" a="1"/>
  <c r="I55" i="10" s="1"/>
  <c r="I56" i="10" a="1"/>
  <c r="I56" i="10" s="1"/>
  <c r="I36" i="7" s="1"/>
  <c r="I57" i="10" a="1"/>
  <c r="I57" i="10" s="1"/>
  <c r="I37" i="7" s="1"/>
  <c r="I58" i="10" a="1"/>
  <c r="I58" i="10" s="1"/>
  <c r="I38" i="7" s="1"/>
  <c r="I61" i="10" a="1"/>
  <c r="I61" i="10" s="1"/>
  <c r="I41" i="7" s="1"/>
  <c r="I59" i="10" a="1"/>
  <c r="I59" i="10" s="1"/>
  <c r="I39" i="7" s="1"/>
  <c r="H59" i="10" a="1"/>
  <c r="H59" i="10" s="1"/>
  <c r="H39" i="7" s="1"/>
  <c r="H57" i="10" a="1"/>
  <c r="H57" i="10" s="1"/>
  <c r="H37" i="7" s="1"/>
  <c r="H56" i="10" a="1"/>
  <c r="H56" i="10" s="1"/>
  <c r="H36" i="7" s="1"/>
  <c r="H55" i="10" a="1"/>
  <c r="H55" i="10" s="1"/>
  <c r="H61" i="10" a="1"/>
  <c r="H61" i="10" s="1"/>
  <c r="H41" i="7" s="1"/>
  <c r="H60" i="10" a="1"/>
  <c r="H60" i="10" s="1"/>
  <c r="H40" i="7" s="1"/>
  <c r="H58" i="10" a="1"/>
  <c r="H58" i="10" s="1"/>
  <c r="H38" i="7" s="1"/>
  <c r="K56" i="10" a="1"/>
  <c r="K56" i="10" s="1"/>
  <c r="K36" i="7" s="1"/>
  <c r="K58" i="10" a="1"/>
  <c r="K58" i="10" s="1"/>
  <c r="K38" i="7" s="1"/>
  <c r="K57" i="10" a="1"/>
  <c r="K57" i="10" s="1"/>
  <c r="K37" i="7" s="1"/>
  <c r="K55" i="10" a="1"/>
  <c r="K55" i="10" s="1"/>
  <c r="K59" i="10" a="1"/>
  <c r="K59" i="10" s="1"/>
  <c r="K39" i="7" s="1"/>
  <c r="K61" i="10" a="1"/>
  <c r="K61" i="10" s="1"/>
  <c r="K41" i="7" s="1"/>
  <c r="K60" i="10" a="1"/>
  <c r="K60" i="10" s="1"/>
  <c r="K40" i="7" s="1"/>
  <c r="J61" i="10" a="1"/>
  <c r="J61" i="10" s="1"/>
  <c r="J41" i="7" s="1"/>
  <c r="J57" i="10" a="1"/>
  <c r="J57" i="10" s="1"/>
  <c r="J37" i="7" s="1"/>
  <c r="J58" i="10" a="1"/>
  <c r="J58" i="10" s="1"/>
  <c r="J38" i="7" s="1"/>
  <c r="J60" i="10" a="1"/>
  <c r="J60" i="10" s="1"/>
  <c r="J40" i="7" s="1"/>
  <c r="J59" i="10" a="1"/>
  <c r="J59" i="10" s="1"/>
  <c r="J39" i="7" s="1"/>
  <c r="J55" i="10" a="1"/>
  <c r="J55" i="10" s="1"/>
  <c r="J56" i="10" a="1"/>
  <c r="J56" i="10" s="1"/>
  <c r="J36" i="7" s="1"/>
  <c r="L60" i="10" a="1"/>
  <c r="L60" i="10" s="1"/>
  <c r="L40" i="7" s="1"/>
  <c r="L61" i="10" a="1"/>
  <c r="L61" i="10" s="1"/>
  <c r="L41" i="7" s="1"/>
  <c r="L57" i="10" a="1"/>
  <c r="L57" i="10" s="1"/>
  <c r="L37" i="7" s="1"/>
  <c r="L56" i="10" a="1"/>
  <c r="L56" i="10" s="1"/>
  <c r="L36" i="7" s="1"/>
  <c r="L55" i="10" a="1"/>
  <c r="L55" i="10" s="1"/>
  <c r="L59" i="10" a="1"/>
  <c r="L59" i="10" s="1"/>
  <c r="L39" i="7" s="1"/>
  <c r="L58" i="10" a="1"/>
  <c r="L58" i="10" s="1"/>
  <c r="L38" i="7" s="1"/>
  <c r="L35" i="7" l="1"/>
  <c r="L62" i="10"/>
  <c r="J35" i="7"/>
  <c r="J62" i="10"/>
  <c r="K35" i="7"/>
  <c r="K62" i="10"/>
  <c r="H35" i="7"/>
  <c r="H62" i="10"/>
  <c r="I35" i="7"/>
  <c r="I62"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<sst xmlns="http://schemas.openxmlformats.org/spreadsheetml/2006/main" count="3957" uniqueCount="908">
  <si>
    <t>ESO Regulatory Reporting Pack</t>
  </si>
  <si>
    <t>RIIO-2 ESO Regulatory Reporting Pack</t>
  </si>
  <si>
    <t xml:space="preserve"> Name:</t>
  </si>
  <si>
    <t>National Grid Electricity System Operator</t>
  </si>
  <si>
    <t>Short Name:</t>
  </si>
  <si>
    <t>NGESO</t>
  </si>
  <si>
    <t>Reporting Year:</t>
  </si>
  <si>
    <t>2022/23</t>
  </si>
  <si>
    <t>Version Number:</t>
  </si>
  <si>
    <t>Date of Submission:</t>
  </si>
  <si>
    <t>Cell Format Key</t>
  </si>
  <si>
    <t>Cell intentionally blank</t>
  </si>
  <si>
    <t>Value</t>
  </si>
  <si>
    <t>Input</t>
  </si>
  <si>
    <t>Calculation</t>
  </si>
  <si>
    <t>Output</t>
  </si>
  <si>
    <t>Ex-ante Value</t>
  </si>
  <si>
    <t>Error checking</t>
  </si>
  <si>
    <t>Annotation</t>
  </si>
  <si>
    <t>Contents</t>
  </si>
  <si>
    <t>Number</t>
  </si>
  <si>
    <t>Section</t>
  </si>
  <si>
    <t>Title</t>
  </si>
  <si>
    <t>Link</t>
  </si>
  <si>
    <t>Please put an 'X' in this column for each table completed</t>
  </si>
  <si>
    <t>Reference</t>
  </si>
  <si>
    <t>Cover</t>
  </si>
  <si>
    <t>Go</t>
  </si>
  <si>
    <t>Changes Log</t>
  </si>
  <si>
    <t>Universal Data</t>
  </si>
  <si>
    <t>RIIO-1 RPI and PVF</t>
  </si>
  <si>
    <t>Finance</t>
  </si>
  <si>
    <t>1.1 Disposals</t>
  </si>
  <si>
    <t>1.2 Price Control Financial Model (PCFM) Inputs Summary</t>
  </si>
  <si>
    <t>1.3 Pass Through</t>
  </si>
  <si>
    <t>1.4 Tax Pool Inputs</t>
  </si>
  <si>
    <t>1.5 Transmission Network Revenues</t>
  </si>
  <si>
    <t>1.6 External Revenues</t>
  </si>
  <si>
    <t>1.7 DRS Revenue</t>
  </si>
  <si>
    <t>1.8 Inflation update</t>
  </si>
  <si>
    <t>Totex</t>
  </si>
  <si>
    <t>2.1 Totex Summary</t>
  </si>
  <si>
    <t>2.2 Cost Benchmark Summary</t>
  </si>
  <si>
    <t>2.3 Related Party Transactions</t>
  </si>
  <si>
    <t>Opex</t>
  </si>
  <si>
    <t>3.1 Opex Summary</t>
  </si>
  <si>
    <t>3.2 Salary and Full Time Equivalent (FTE) Numbers</t>
  </si>
  <si>
    <t>3.3 Provisions</t>
  </si>
  <si>
    <t>Business Support Costs</t>
  </si>
  <si>
    <t>4.1 Business Support Costs (BSC)</t>
  </si>
  <si>
    <t>4.2 Business Support Costs (BSC) Allocation</t>
  </si>
  <si>
    <t>Capex</t>
  </si>
  <si>
    <t>5.1 Capex Summary</t>
  </si>
  <si>
    <t>Other Price Control Costs</t>
  </si>
  <si>
    <t>6.1 Cyber Resilience IT Costs</t>
  </si>
  <si>
    <t>6.2 Pension Administration Costs</t>
  </si>
  <si>
    <t>6.3 System Operation (SO) Review Costs</t>
  </si>
  <si>
    <t>6.4 Unfunded Innovation Costs</t>
  </si>
  <si>
    <t>Non-Price Control Costs</t>
  </si>
  <si>
    <t>7.1 Non-Activity Based Costs</t>
  </si>
  <si>
    <t>7.2 Directly Remunerated Services (DRS)</t>
  </si>
  <si>
    <t>7.3 Network Innovation Allowance (NIA) Expenditure</t>
  </si>
  <si>
    <t>7.4 RIIO-1 Carry-over Network Innovation Allowance (CNIA) Expenditure</t>
  </si>
  <si>
    <t>7.5 Network Innovation Competition (NIC) Expenditure</t>
  </si>
  <si>
    <t>7.6 Strategic Innovation Fund (SIF) Expenditure</t>
  </si>
  <si>
    <t>Additional Data</t>
  </si>
  <si>
    <t>8.1 System Operator (SO) Electricity Market Reform (EMR) Data</t>
  </si>
  <si>
    <t>Version Submission Control</t>
  </si>
  <si>
    <t>Date of Submission</t>
  </si>
  <si>
    <t>Version submitted</t>
  </si>
  <si>
    <t>Additional information submitted with this RRP or earlier</t>
  </si>
  <si>
    <t>A</t>
  </si>
  <si>
    <t>B</t>
  </si>
  <si>
    <t>C</t>
  </si>
  <si>
    <t>D</t>
  </si>
  <si>
    <t>E</t>
  </si>
  <si>
    <t>F</t>
  </si>
  <si>
    <t>G</t>
  </si>
  <si>
    <t>H</t>
  </si>
  <si>
    <t>I</t>
  </si>
  <si>
    <t>J</t>
  </si>
  <si>
    <t>K</t>
  </si>
  <si>
    <t>L</t>
  </si>
  <si>
    <t>M</t>
  </si>
  <si>
    <t>N</t>
  </si>
  <si>
    <t>Change Number</t>
  </si>
  <si>
    <t>RRP Version</t>
  </si>
  <si>
    <t>Sheet Name</t>
  </si>
  <si>
    <t>Changes Made</t>
  </si>
  <si>
    <t>Change Made By</t>
  </si>
  <si>
    <t>All</t>
  </si>
  <si>
    <t>New C+O RRP template for consultation</t>
  </si>
  <si>
    <t>Luke Jones; Ofgem</t>
  </si>
  <si>
    <t>Updated version number and date of submission</t>
  </si>
  <si>
    <t xml:space="preserve">Updated so that tables 1.3 Pass Through and 1.4 Tax Pools Totex Allocations are to be completed from 2021-22 and cells G18 and G19 are now input cells. </t>
  </si>
  <si>
    <t>Removed table 'Group Property and associated land disposal income - various sites' and columns in 'Disposals by asset type' table for Group, ETO and Other entities</t>
  </si>
  <si>
    <t>1.2 PCFM Inputs Summary
7.4 CNIA</t>
  </si>
  <si>
    <r>
      <t>Updated formula for NIA</t>
    </r>
    <r>
      <rPr>
        <vertAlign val="subscript"/>
        <sz val="11"/>
        <color theme="1"/>
        <rFont val="Arial"/>
        <family val="2"/>
      </rPr>
      <t>t</t>
    </r>
    <r>
      <rPr>
        <sz val="11"/>
        <color theme="1"/>
        <rFont val="Arial"/>
        <family val="2"/>
      </rPr>
      <t xml:space="preserve"> term in row 23 to link to row 52 of 7.3 NIA. New row added for CNIA</t>
    </r>
    <r>
      <rPr>
        <vertAlign val="subscript"/>
        <sz val="11"/>
        <color theme="1"/>
        <rFont val="Arial"/>
        <family val="2"/>
      </rPr>
      <t>t</t>
    </r>
    <r>
      <rPr>
        <sz val="11"/>
        <color theme="1"/>
        <rFont val="Arial"/>
        <family val="2"/>
      </rPr>
      <t xml:space="preserve"> term, which links through to row 55 in 7.4 CNIA. New rows 38-55 added to 7.4 CNIA to calculate CNIA</t>
    </r>
    <r>
      <rPr>
        <vertAlign val="subscript"/>
        <sz val="11"/>
        <color theme="1"/>
        <rFont val="Arial"/>
        <family val="2"/>
      </rPr>
      <t>t</t>
    </r>
    <r>
      <rPr>
        <sz val="11"/>
        <color theme="1"/>
        <rFont val="Arial"/>
        <family val="2"/>
      </rPr>
      <t xml:space="preserve"> term.</t>
    </r>
  </si>
  <si>
    <t>1.2 PCFM Inputs Summary
7.2 DRS</t>
  </si>
  <si>
    <t>Corrected spelling error on 1.2 PCFM Inputs Summary. Linked formula in H44-L44 in 1.2 PCFM Inputs Summary to row 29 in 7.2 DRS</t>
  </si>
  <si>
    <t>Corrected formula error in row 17</t>
  </si>
  <si>
    <t>4.2 BSC Allocation</t>
  </si>
  <si>
    <t>Linked to relevant cells in 4.1 BSC such that ESO costs are now auto-populated. New rows added for CEO &amp; group management costs</t>
  </si>
  <si>
    <t>Column categorising projects as new/enhancement/refresh has been deleted</t>
  </si>
  <si>
    <t>7.3 NIA</t>
  </si>
  <si>
    <t>New rows added for Unfunded Network Innovation Allowance costs</t>
  </si>
  <si>
    <t>7.5 NIC</t>
  </si>
  <si>
    <t>New rows added for Unfunded Network Innovation Competition costs</t>
  </si>
  <si>
    <t>7.6 SIF</t>
  </si>
  <si>
    <t>New rows added for Unfunded Strategic Innovation Fund costs. New column added for Competition Type categorisation. SIF categories updated to align with SIF Governance Document</t>
  </si>
  <si>
    <t>8.1 SO EMR Data</t>
  </si>
  <si>
    <t>Minor clarifications to data category headings</t>
  </si>
  <si>
    <t xml:space="preserve">Contents
3.1 Opex Summary
3.2 Salary and FTE Numbers
6.3 SO Review
7.1 Non-Activity Based Costs
</t>
  </si>
  <si>
    <t>New row for SO Review in Contents. New rows for 'Offshore Coordination' and 'Early Competition' under Role 3 of 3.1 Opex Summary and 3.2 Salary and FTE Numbers.  New table 6.3 SO Review to capture opex and capex costs for SO Review project which feed into 2.1 Totex Summary. Replaced 7.1 Non-Activity Based Costs tables with 'TNUoS Pass Through Costs' and 'Non-totex Expenditure' tables to more clearly capture remaining costs that are not captured elsewhere in the C+O RRP.</t>
  </si>
  <si>
    <t>Contents
2.1 Totex Summary
6.4 Unfunded Innovation Costs</t>
  </si>
  <si>
    <t xml:space="preserve">New row for Unfunded Innovation Costs in Contents. Restructured 2.1 Totex Summary to capture all categories of opex and capex, including new rows for 'Related Party Margin Disallowed - Opex', 'Related Party Margin Disallowed - Capex' and 'Other Price Control Costs - Capex'. Renamed 'Other Price Control Costs' as 'Other Price Control Costs - Opex'. New table 6.4 Unfunded Innovation Costs added which captures unfunded innovation costs from 7.3 NIA, 7.5 NIC and 7.6 SIF, with total tracking through to 2.1 Totex Summary as 'Other Price Control Costs - Opex' </t>
  </si>
  <si>
    <t>Replaced with table capturing 'Cyber Resilience IT Opex', 'Cyber Resilience IT Capex' and the total, removing any references to baseline allowances and uncertainty mechanisms. These cost categories track through to 2.1 Totex Summary as 'Other Price Control Costs - Opex' and 'Other Price Control Costs - Capex'.</t>
  </si>
  <si>
    <t>4.1 BSC
2.2 Cost Benchmark Summary</t>
  </si>
  <si>
    <t>New memo table included in 4.1 BSC to capture role split of IT project opex and IT Run the Business Opex. Added new rows in 2.2 Cost Benchmark Summary to capture directly attributable BSC, which consists of the role specific IT project opex from 4.1 BSC. The indirectly attributable BSC costs have been split 1/3 per role from shared IT project opex and all other BSC categories. Added new column into 2.2 Cost Benchmark Summary to explain the allocation methodology for each cost type in the worksheet. Added cost benchmark tracker to 2.2 Cost Benchmark Summary to have a formal record of agreed changes to the cost benchmark. A check function has also been added to ensure that the role cost benchmarks use the most up to date benchmarks. 2.2 Cost Benchmark Summary has had some formatting changes for clarity and to bring the most salient information to the top of the worksheet.</t>
  </si>
  <si>
    <t>Contents
1.2 PCFM Inputs Summary
1.4 Tax Pool Inputs</t>
  </si>
  <si>
    <t>1.4 Tax Pools Totex Allocations renamed 1.4 Tax Pool Inputs. New rows added for opening tax pool balances in 1.4 Tax Pool Inputs. Corresponding rows added in 1.2 PCFM Inputs Summary to capture opening tax pool balances for PCFM.</t>
  </si>
  <si>
    <t xml:space="preserve">Updated table for split of related party by cost category to align with 2.1 Totex Summary cost categories and to reformat so aligned with table listing each related party. Updated check cells with appropriate formula. New rows to capture total related party margin disallowed for capex and opex, which feed into 2.1 Totex Summary. </t>
  </si>
  <si>
    <t>1.2 PCFM Inputs Summary</t>
  </si>
  <si>
    <r>
      <t>Correction to link DRSC</t>
    </r>
    <r>
      <rPr>
        <vertAlign val="subscript"/>
        <sz val="11"/>
        <color theme="1"/>
        <rFont val="Arial"/>
        <family val="2"/>
      </rPr>
      <t>t</t>
    </r>
    <r>
      <rPr>
        <sz val="11"/>
        <color theme="1"/>
        <rFont val="Arial"/>
        <family val="2"/>
      </rPr>
      <t xml:space="preserve"> row to row 29 in 7.2 DRS and to change DRSR</t>
    </r>
    <r>
      <rPr>
        <vertAlign val="subscript"/>
        <sz val="11"/>
        <color theme="1"/>
        <rFont val="Arial"/>
        <family val="2"/>
      </rPr>
      <t>t</t>
    </r>
    <r>
      <rPr>
        <sz val="11"/>
        <color theme="1"/>
        <rFont val="Arial"/>
        <family val="2"/>
      </rPr>
      <t xml:space="preserve"> row to input cells</t>
    </r>
  </si>
  <si>
    <t>1.2 PCFM Inputs Summary
1.4 Tax Pool Inputs</t>
  </si>
  <si>
    <t>Changed cells I43:L47 in 1.2 PCFM Inputs Summary and I63:L67 in 1.4 Tax Pool Inputs such that no input is required as PCFM inputs are only required for 2021/22</t>
  </si>
  <si>
    <t>Updated cost benchmark totals in rows 27-29 such that they are the total of the directly and indirectly attributed subtotals for each row. Updated check cells to check if cost benchmark totals in rows 27-29 equal the latest agreed cost benchmark in the cost benchmark tracker</t>
  </si>
  <si>
    <t>New rows added to capture any DIWE disallowed from both capex and opex totals</t>
  </si>
  <si>
    <t>New rows added for DNO, Transmission total and Group total for each BSC category and BSC totals for each entity. Inputs required for all entities (except ESO which is auto-populated) for consistency with electricity transmission layout.</t>
  </si>
  <si>
    <r>
      <t>Interest income accrued adjustment' row deleted as this is not required to calculate SOBD</t>
    </r>
    <r>
      <rPr>
        <vertAlign val="subscript"/>
        <sz val="11"/>
        <color theme="1"/>
        <rFont val="Arial"/>
        <family val="2"/>
      </rPr>
      <t>t</t>
    </r>
    <r>
      <rPr>
        <sz val="11"/>
        <color theme="1"/>
        <rFont val="Arial"/>
        <family val="2"/>
      </rPr>
      <t xml:space="preserve">. </t>
    </r>
  </si>
  <si>
    <t>1.2 PCFM Input Summary</t>
  </si>
  <si>
    <t>Amended price base for SOBDt and ESORIt to nominal per inputs in the PCFM</t>
  </si>
  <si>
    <t>Michael Smith; Ofgem</t>
  </si>
  <si>
    <t>Updated price base to £ 18/19 prices</t>
  </si>
  <si>
    <t>Formulas in cells H16:L20 have been updated</t>
  </si>
  <si>
    <t>Charis Andreadis; Ofgem</t>
  </si>
  <si>
    <t>Tables added to cells O14:S17 and O22:S26 to capture October OBR inflation update</t>
  </si>
  <si>
    <t>1.6 - Inflation update</t>
  </si>
  <si>
    <t>New sheet added</t>
  </si>
  <si>
    <t>1.5 Transmission Network Rev</t>
  </si>
  <si>
    <t>1.6 External Revenue</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</si>
  <si>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</si>
  <si>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</si>
  <si>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</si>
  <si>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</si>
  <si>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</si>
  <si>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</si>
  <si>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</si>
  <si>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</si>
  <si>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</si>
  <si>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</si>
  <si>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</si>
  <si>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</si>
  <si>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</si>
  <si>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</si>
  <si>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</si>
  <si>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</si>
  <si>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</si>
  <si>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Reporting Year</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</si>
  <si>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</si>
  <si>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</si>
  <si>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</si>
  <si>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</si>
  <si>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</si>
  <si>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</si>
  <si>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</si>
  <si>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</si>
  <si>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</si>
  <si>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2023/24</t>
  </si>
  <si>
    <t>2024/25</t>
  </si>
  <si>
    <t>2025/26</t>
  </si>
  <si>
    <t>2026/27</t>
  </si>
  <si>
    <t>Reporting Year's Financial Year Average RPI:</t>
  </si>
  <si>
    <t>RIIO -1 RPI and PVF factors</t>
  </si>
  <si>
    <t>Year ending 31 March:</t>
  </si>
  <si>
    <t>Calendar Year</t>
  </si>
  <si>
    <t>Actual RPI</t>
  </si>
  <si>
    <t>Factor</t>
  </si>
  <si>
    <t>RPI indices</t>
  </si>
  <si>
    <t xml:space="preserve">GRPIF </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</si>
  <si>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</si>
  <si>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</si>
  <si>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</si>
  <si>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</si>
  <si>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</si>
  <si>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</si>
  <si>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</si>
  <si>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</si>
  <si>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</si>
  <si>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</si>
  <si>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from November 2020</t>
  </si>
  <si>
    <t>from November 2021</t>
  </si>
  <si>
    <t xml:space="preserve">RPIA </t>
  </si>
  <si>
    <t>used for 2014</t>
  </si>
  <si>
    <t>used for 2015</t>
  </si>
  <si>
    <t>used for 2016</t>
  </si>
  <si>
    <t>used for 2017</t>
  </si>
  <si>
    <t>used for 2018</t>
  </si>
  <si>
    <t>used for 2019</t>
  </si>
  <si>
    <t>used for 2020</t>
  </si>
  <si>
    <t>used for 2021</t>
  </si>
  <si>
    <t>used for 2022</t>
  </si>
  <si>
    <t>used for 2023</t>
  </si>
  <si>
    <t xml:space="preserve">RPIF </t>
  </si>
  <si>
    <t>Present value factors (SC 3A)</t>
  </si>
  <si>
    <t>Weighted average cost of capital (from PCFM)</t>
  </si>
  <si>
    <t>WACC</t>
  </si>
  <si>
    <t>%</t>
  </si>
  <si>
    <t>Present value factor</t>
  </si>
  <si>
    <t>PVF</t>
  </si>
  <si>
    <t>Disposals by asset type</t>
  </si>
  <si>
    <t>Unit</t>
  </si>
  <si>
    <t>Cost</t>
  </si>
  <si>
    <t>Depreciation</t>
  </si>
  <si>
    <t>Net Book Value</t>
  </si>
  <si>
    <t>Net Sales Proceeds</t>
  </si>
  <si>
    <t>Transfer to Current Assets</t>
  </si>
  <si>
    <t>Profit / (Loss) on Disposal</t>
  </si>
  <si>
    <t>Intangible</t>
  </si>
  <si>
    <t>£m</t>
  </si>
  <si>
    <t>Land &amp; Building</t>
  </si>
  <si>
    <t>Plant &amp; Machinery</t>
  </si>
  <si>
    <t>Motor Vehicles &amp; Office Equipment</t>
  </si>
  <si>
    <t>Property and associated land disposal income - various sites (complete table below)</t>
  </si>
  <si>
    <t>Assets under construction</t>
  </si>
  <si>
    <t>Sub Total</t>
  </si>
  <si>
    <t>Reclassification / Adjustment</t>
  </si>
  <si>
    <t>[adjustment 1]</t>
  </si>
  <si>
    <t>[adjustment 2]</t>
  </si>
  <si>
    <t>[adjustment 3]</t>
  </si>
  <si>
    <t>[adjustment 4]</t>
  </si>
  <si>
    <t>[adjustment 5]</t>
  </si>
  <si>
    <t>[adjustment 6]</t>
  </si>
  <si>
    <t>[adjustment 7]</t>
  </si>
  <si>
    <t>Total</t>
  </si>
  <si>
    <t>RIIO-2</t>
  </si>
  <si>
    <t>Actual Totex</t>
  </si>
  <si>
    <t>Actual Non-Operational Capex</t>
  </si>
  <si>
    <t>£m 18/19 prices</t>
  </si>
  <si>
    <t>SOANC</t>
  </si>
  <si>
    <t>Actual Controllable Opex</t>
  </si>
  <si>
    <t>SOACO</t>
  </si>
  <si>
    <r>
      <t>Pass-Through Costs (PT</t>
    </r>
    <r>
      <rPr>
        <b/>
        <vertAlign val="subscript"/>
        <sz val="14"/>
        <rFont val="Verdana"/>
        <family val="2"/>
      </rPr>
      <t>t</t>
    </r>
    <r>
      <rPr>
        <b/>
        <sz val="14"/>
        <rFont val="Verdana"/>
        <family val="2"/>
      </rPr>
      <t>)</t>
    </r>
  </si>
  <si>
    <t>Business Rates Payments</t>
  </si>
  <si>
    <t>SpC 4.1</t>
  </si>
  <si>
    <r>
      <t>RB</t>
    </r>
    <r>
      <rPr>
        <vertAlign val="subscript"/>
        <sz val="10"/>
        <color theme="1"/>
        <rFont val="Verdana"/>
        <family val="2"/>
      </rPr>
      <t>t</t>
    </r>
  </si>
  <si>
    <t>Additional Funding - WCF</t>
  </si>
  <si>
    <t>£m nominal</t>
  </si>
  <si>
    <r>
      <t>WCF</t>
    </r>
    <r>
      <rPr>
        <vertAlign val="subscript"/>
        <sz val="10"/>
        <color theme="1"/>
        <rFont val="Verdana"/>
        <family val="2"/>
      </rPr>
      <t>t</t>
    </r>
  </si>
  <si>
    <t>Bad debt allowance</t>
  </si>
  <si>
    <r>
      <t>SOBD</t>
    </r>
    <r>
      <rPr>
        <vertAlign val="subscript"/>
        <sz val="10"/>
        <color theme="1"/>
        <rFont val="Verdana"/>
        <family val="2"/>
      </rPr>
      <t>t</t>
    </r>
  </si>
  <si>
    <t>Pension scheme established deficit</t>
  </si>
  <si>
    <r>
      <t>EDE</t>
    </r>
    <r>
      <rPr>
        <vertAlign val="subscript"/>
        <sz val="10"/>
        <color theme="1"/>
        <rFont val="Verdana"/>
        <family val="2"/>
      </rPr>
      <t>t</t>
    </r>
  </si>
  <si>
    <r>
      <t>Other Revenue Allowances (ORA</t>
    </r>
    <r>
      <rPr>
        <b/>
        <vertAlign val="subscript"/>
        <sz val="14"/>
        <rFont val="Verdana"/>
        <family val="2"/>
      </rPr>
      <t>t</t>
    </r>
    <r>
      <rPr>
        <b/>
        <sz val="14"/>
        <rFont val="Verdana"/>
        <family val="2"/>
      </rPr>
      <t>)</t>
    </r>
  </si>
  <si>
    <t>Network Innovation Allowance</t>
  </si>
  <si>
    <t>SpC 4.6</t>
  </si>
  <si>
    <r>
      <t>NIA</t>
    </r>
    <r>
      <rPr>
        <vertAlign val="subscript"/>
        <sz val="10"/>
        <color theme="1"/>
        <rFont val="Verdana"/>
        <family val="2"/>
      </rPr>
      <t>t</t>
    </r>
  </si>
  <si>
    <t>Carry Over Network Innovation Allowance</t>
  </si>
  <si>
    <t>SpC 4.7</t>
  </si>
  <si>
    <r>
      <t>CNIA</t>
    </r>
    <r>
      <rPr>
        <vertAlign val="subscript"/>
        <sz val="10"/>
        <color theme="1"/>
        <rFont val="Verdana"/>
        <family val="2"/>
      </rPr>
      <t>t</t>
    </r>
  </si>
  <si>
    <t>Other Funding</t>
  </si>
  <si>
    <t>Additional Funding - Other</t>
  </si>
  <si>
    <r>
      <t>ADF</t>
    </r>
    <r>
      <rPr>
        <vertAlign val="subscript"/>
        <sz val="10"/>
        <color theme="1"/>
        <rFont val="Verdana"/>
        <family val="2"/>
      </rPr>
      <t>t</t>
    </r>
  </si>
  <si>
    <t>Reporting &amp; Incentive Arrangements</t>
  </si>
  <si>
    <t>SpC 4.3</t>
  </si>
  <si>
    <r>
      <t>ESORI</t>
    </r>
    <r>
      <rPr>
        <vertAlign val="subscript"/>
        <sz val="10"/>
        <color theme="1"/>
        <rFont val="Verdana"/>
        <family val="2"/>
      </rPr>
      <t>t</t>
    </r>
  </si>
  <si>
    <t>Finance Inputs</t>
  </si>
  <si>
    <t>Totex percentage allocation to Tax pools</t>
  </si>
  <si>
    <t>Totex allocation to "General" tax pool</t>
  </si>
  <si>
    <r>
      <t>SOARGP</t>
    </r>
    <r>
      <rPr>
        <vertAlign val="subscript"/>
        <sz val="10"/>
        <color theme="1"/>
        <rFont val="Verdana"/>
        <family val="2"/>
      </rPr>
      <t>t</t>
    </r>
  </si>
  <si>
    <t>Totex allocation to "Revenue" tax pool</t>
  </si>
  <si>
    <r>
      <t>SOARR</t>
    </r>
    <r>
      <rPr>
        <vertAlign val="subscript"/>
        <sz val="10"/>
        <color theme="1"/>
        <rFont val="Verdana"/>
        <family val="2"/>
      </rPr>
      <t>t</t>
    </r>
  </si>
  <si>
    <t>Totex allocation to "Special rate" tax pool</t>
  </si>
  <si>
    <r>
      <t>SOARSR</t>
    </r>
    <r>
      <rPr>
        <vertAlign val="subscript"/>
        <sz val="10"/>
        <color theme="1"/>
        <rFont val="Verdana"/>
        <family val="2"/>
      </rPr>
      <t>t</t>
    </r>
  </si>
  <si>
    <t>Totex allocation to "Structures and Buildings" tax pool</t>
  </si>
  <si>
    <r>
      <t>SOARSB</t>
    </r>
    <r>
      <rPr>
        <vertAlign val="subscript"/>
        <sz val="10"/>
        <color theme="1"/>
        <rFont val="Verdana"/>
        <family val="2"/>
      </rPr>
      <t>t</t>
    </r>
  </si>
  <si>
    <t>Totex allocation to "Non Qualifying" tax pool</t>
  </si>
  <si>
    <r>
      <t>SOARNQ</t>
    </r>
    <r>
      <rPr>
        <vertAlign val="subscript"/>
        <sz val="10"/>
        <color theme="1"/>
        <rFont val="Verdana"/>
        <family val="2"/>
      </rPr>
      <t>t</t>
    </r>
  </si>
  <si>
    <t>Totex allocation to "Deferred revenue" tax pool</t>
  </si>
  <si>
    <r>
      <t>SOARDR</t>
    </r>
    <r>
      <rPr>
        <vertAlign val="subscript"/>
        <sz val="10"/>
        <color theme="1"/>
        <rFont val="Verdana"/>
        <family val="2"/>
      </rPr>
      <t>t</t>
    </r>
  </si>
  <si>
    <t>Totex allocation to "Intangible assets" tax pool</t>
  </si>
  <si>
    <r>
      <t>SOARIA</t>
    </r>
    <r>
      <rPr>
        <vertAlign val="subscript"/>
        <sz val="10"/>
        <color theme="1"/>
        <rFont val="Verdana"/>
        <family val="2"/>
      </rPr>
      <t>t</t>
    </r>
  </si>
  <si>
    <t>Opening balance brought forward</t>
  </si>
  <si>
    <r>
      <t>SOOGP</t>
    </r>
    <r>
      <rPr>
        <vertAlign val="subscript"/>
        <sz val="11"/>
        <color rgb="FF848484"/>
        <rFont val="Calibri"/>
        <family val="2"/>
      </rPr>
      <t>t</t>
    </r>
  </si>
  <si>
    <t>Special Rate capital allowance opening balance brought forward</t>
  </si>
  <si>
    <r>
      <t>SOOSRP</t>
    </r>
    <r>
      <rPr>
        <vertAlign val="subscript"/>
        <sz val="11"/>
        <color rgb="FF848484"/>
        <rFont val="Calibri"/>
        <family val="2"/>
      </rPr>
      <t>t</t>
    </r>
  </si>
  <si>
    <t>Structures and buildings capital allowance opening balance brought forward</t>
  </si>
  <si>
    <r>
      <t>SOOSBP</t>
    </r>
    <r>
      <rPr>
        <vertAlign val="subscript"/>
        <sz val="11"/>
        <color rgb="FF848484"/>
        <rFont val="Calibri"/>
        <family val="2"/>
      </rPr>
      <t>t</t>
    </r>
  </si>
  <si>
    <t>Deferred revenue expenditure opening balance brought forward</t>
  </si>
  <si>
    <r>
      <t>SOODRP</t>
    </r>
    <r>
      <rPr>
        <vertAlign val="subscript"/>
        <sz val="11"/>
        <color rgb="FF848484"/>
        <rFont val="Calibri"/>
        <family val="2"/>
      </rPr>
      <t>t</t>
    </r>
  </si>
  <si>
    <t>Intangible assets capital allowance opening balance brought forward</t>
  </si>
  <si>
    <r>
      <t>SOOIAP</t>
    </r>
    <r>
      <rPr>
        <vertAlign val="subscript"/>
        <sz val="11"/>
        <color rgb="FF848484"/>
        <rFont val="Calibri"/>
        <family val="2"/>
      </rPr>
      <t>t</t>
    </r>
  </si>
  <si>
    <t>Directly remunerated services</t>
  </si>
  <si>
    <t>Directly remunerated services revenue</t>
  </si>
  <si>
    <r>
      <t>DRSR</t>
    </r>
    <r>
      <rPr>
        <vertAlign val="subscript"/>
        <sz val="10"/>
        <color theme="1"/>
        <rFont val="Verdana"/>
        <family val="2"/>
      </rPr>
      <t>t</t>
    </r>
  </si>
  <si>
    <t>Less directly remunerated services cost</t>
  </si>
  <si>
    <r>
      <t>DRSC</t>
    </r>
    <r>
      <rPr>
        <vertAlign val="subscript"/>
        <sz val="10"/>
        <color theme="1"/>
        <rFont val="Verdana"/>
        <family val="2"/>
      </rPr>
      <t>t</t>
    </r>
  </si>
  <si>
    <t>TABLE USED FOR CONVERTING TO NEW NOMINAL BASED ON OCTOBER OBR UPDATE</t>
  </si>
  <si>
    <t>FY</t>
  </si>
  <si>
    <r>
      <t>Allowed Pass Through items (SOPT</t>
    </r>
    <r>
      <rPr>
        <b/>
        <vertAlign val="subscript"/>
        <sz val="14"/>
        <rFont val="Verdana"/>
        <family val="2"/>
      </rPr>
      <t>t</t>
    </r>
    <r>
      <rPr>
        <b/>
        <sz val="14"/>
        <rFont val="Verdana"/>
        <family val="2"/>
      </rPr>
      <t>)</t>
    </r>
  </si>
  <si>
    <t>(SpC 4.1.10)</t>
  </si>
  <si>
    <r>
      <t>SOPTt = RBt + EDEt + SOBDt + WCF</t>
    </r>
    <r>
      <rPr>
        <vertAlign val="subscript"/>
        <sz val="10"/>
        <color theme="1"/>
        <rFont val="Verdana"/>
        <family val="2"/>
      </rPr>
      <t>t</t>
    </r>
  </si>
  <si>
    <r>
      <t>SO Bad Debt term (SOBD</t>
    </r>
    <r>
      <rPr>
        <b/>
        <vertAlign val="subscript"/>
        <sz val="14"/>
        <rFont val="Verdana"/>
        <family val="2"/>
      </rPr>
      <t>t</t>
    </r>
    <r>
      <rPr>
        <b/>
        <sz val="14"/>
        <rFont val="Verdana"/>
        <family val="2"/>
      </rPr>
      <t>)</t>
    </r>
  </si>
  <si>
    <t>(SpC 4.1.14)</t>
  </si>
  <si>
    <t>Provisional Bad Debt cost</t>
  </si>
  <si>
    <t>Actual Bad Debt cost incurred</t>
  </si>
  <si>
    <t>Bad Debt costs incurred</t>
  </si>
  <si>
    <r>
      <t>SOBDA</t>
    </r>
    <r>
      <rPr>
        <vertAlign val="subscript"/>
        <sz val="10"/>
        <color theme="1"/>
        <rFont val="Verdana"/>
        <family val="2"/>
      </rPr>
      <t>t</t>
    </r>
  </si>
  <si>
    <t>Recovered Bad Debt</t>
  </si>
  <si>
    <r>
      <t>SORBD</t>
    </r>
    <r>
      <rPr>
        <vertAlign val="subscript"/>
        <sz val="10"/>
        <color theme="1"/>
        <rFont val="Verdana"/>
        <family val="2"/>
      </rPr>
      <t>t</t>
    </r>
  </si>
  <si>
    <t>Eligible Bad Debt Costs adjustment</t>
  </si>
  <si>
    <t>1.4 Tax Pools Inputs</t>
  </si>
  <si>
    <t>Supporting workings for tax pools totex allocation percentages</t>
  </si>
  <si>
    <t>Allocation percentages of totex categories to tax pools</t>
  </si>
  <si>
    <t>General</t>
  </si>
  <si>
    <t>Non-operational capex</t>
  </si>
  <si>
    <t>Rates to be input by licensee</t>
  </si>
  <si>
    <t>Controllable opex</t>
  </si>
  <si>
    <t>Revenue</t>
  </si>
  <si>
    <t>Special rate</t>
  </si>
  <si>
    <t>Structures and Buildings</t>
  </si>
  <si>
    <t>Non Qualifying</t>
  </si>
  <si>
    <t>Deferred revenue</t>
  </si>
  <si>
    <t>Intangible assets</t>
  </si>
  <si>
    <t>Allocation of totex to tax pools</t>
  </si>
  <si>
    <t>Actual non-operational capex</t>
  </si>
  <si>
    <t>Actual controllable opex</t>
  </si>
  <si>
    <t>Actual totex</t>
  </si>
  <si>
    <t>Derivation of totex percentage allocations</t>
  </si>
  <si>
    <t>Check</t>
  </si>
  <si>
    <t>Opening tax pool balances</t>
  </si>
  <si>
    <t>Opening balances to be input according to CT600</t>
  </si>
  <si>
    <t>1.5 Maximum Transmission Network Revenue (TOt)</t>
  </si>
  <si>
    <t>Maximum Revenue (TOt)</t>
  </si>
  <si>
    <t>(SpC 3.1.3)</t>
  </si>
  <si>
    <t>Term</t>
  </si>
  <si>
    <t xml:space="preserve">Pass-through items </t>
  </si>
  <si>
    <t>SpC 3.2</t>
  </si>
  <si>
    <t>PTt</t>
  </si>
  <si>
    <t>Site-Specific Charges</t>
  </si>
  <si>
    <t>SpC 3.1.3</t>
  </si>
  <si>
    <t>DISt</t>
  </si>
  <si>
    <t>Transmission Owner Final Sums</t>
  </si>
  <si>
    <t>TSt</t>
  </si>
  <si>
    <t>RIIO-1 Network Innovation Competition </t>
  </si>
  <si>
    <t>SpC 3.3</t>
  </si>
  <si>
    <t>NICFt</t>
  </si>
  <si>
    <t>Strategic Innovation Fund</t>
  </si>
  <si>
    <t>SpC 3.4</t>
  </si>
  <si>
    <t xml:space="preserve">SIFFt </t>
  </si>
  <si>
    <t>Legacy adjustments to revenue</t>
  </si>
  <si>
    <t xml:space="preserve">SpC 3.5 </t>
  </si>
  <si>
    <t>LARt</t>
  </si>
  <si>
    <t>Adjustment term</t>
  </si>
  <si>
    <t>SpC 3.6</t>
  </si>
  <si>
    <t>ADJt</t>
  </si>
  <si>
    <t>Correction term</t>
  </si>
  <si>
    <t>SpC 3.7</t>
  </si>
  <si>
    <t>Kt </t>
  </si>
  <si>
    <t>Maximum Revenue</t>
  </si>
  <si>
    <t>SpC 3.1</t>
  </si>
  <si>
    <t>TOt</t>
  </si>
  <si>
    <t>Pass-through items (PTt)</t>
  </si>
  <si>
    <t xml:space="preserve"> (SpC 3.2.3)</t>
  </si>
  <si>
    <t>Payments by the Licensee to the Authority</t>
  </si>
  <si>
    <t>SpC 3.2.3</t>
  </si>
  <si>
    <t>LFt</t>
  </si>
  <si>
    <t>means the amount equal to invoices  in respect of participation in the inter-transmission system operator compensation mechanism arising from the participation by Great Britain in the inter-transmission system operator compensation mechanism as provided for in Article 49 of the Electricity Regulation (EU) 2019/943;</t>
  </si>
  <si>
    <t>ITCt</t>
  </si>
  <si>
    <t>means the adjustment equal to the income received (net of any amounts treated as capital contribution) by the licensee in respect of users who reduce Transmission Entry Capacity or Developer Capacity or who terminate relevant bilateral agreements for connection access rights to the National Electricity Transmission System;  </t>
  </si>
  <si>
    <t>Termt</t>
  </si>
  <si>
    <t>means the amount notified to the licensee by SP Transmission Ltd or any successor company pursuant to its electricity transmission licence;</t>
  </si>
  <si>
    <t>TSPt</t>
  </si>
  <si>
    <t>means the amount notified to the licensee by Scottish Hydro Electric Transmission Plc or any successor company pursuant to its electricity transmission licence;</t>
  </si>
  <si>
    <t>TSHt</t>
  </si>
  <si>
    <t>means the amount notified to the licensee by National Grid Electricity Transmission Plc or any successor pursuant to its electricity transmission licence;</t>
  </si>
  <si>
    <t>TNGETt</t>
  </si>
  <si>
    <t>means the total of the amounts notified to the licensee by each Offshore Transmission Owner pursuant to their electricity transmission licences;</t>
  </si>
  <si>
    <t>TOFTOt</t>
  </si>
  <si>
    <t>means the amount equal to the payments made, in total, by the licensee to the electricity distributors with respect to charges for use of electricity distribution systems by offshore generating stations connected to those systems via Embedded Transmission Systems</t>
  </si>
  <si>
    <t>OFETt</t>
  </si>
  <si>
    <t>means the total of the amounts notified to the licensee by each relevant Interconnector Owner pursuant to their electricity interconnector licences;</t>
  </si>
  <si>
    <t>TICFt</t>
  </si>
  <si>
    <t>means the total of the amounts notified to the licensee by each relevant electricity interconnector licensee in relation to Regulatory Year t pursuant to the special conditions in their respective electricity interconnector licences; and   </t>
  </si>
  <si>
    <t>TICPt</t>
  </si>
  <si>
    <t>means the value of bad debt and is derived in accordance with Part B.</t>
  </si>
  <si>
    <t>SpC 3.2.4</t>
  </si>
  <si>
    <t>BDt</t>
  </si>
  <si>
    <t xml:space="preserve">Allowed pass-through </t>
  </si>
  <si>
    <r>
      <t>Bad Debt term (BD</t>
    </r>
    <r>
      <rPr>
        <b/>
        <vertAlign val="subscript"/>
        <sz val="12"/>
        <color theme="1"/>
        <rFont val="Arial"/>
        <family val="2"/>
      </rPr>
      <t>t</t>
    </r>
    <r>
      <rPr>
        <b/>
        <sz val="12"/>
        <color theme="1"/>
        <rFont val="Arial"/>
        <family val="2"/>
      </rPr>
      <t>)</t>
    </r>
  </si>
  <si>
    <t>(SpC  3.2.4)</t>
  </si>
  <si>
    <t>means    the aggregate value of Bad Debt the licensee has incurred or expects to incur, inclusive of COVID-19 Bad Debt, with respect to Transmission Network Charges owed to the licensee by one or more Defaulting Connection and Use of System Code Party,   inclusive of interest income accrued  at the default rate set out in the CUSC  ; and</t>
  </si>
  <si>
    <t>BDAt</t>
  </si>
  <si>
    <t>means the aggregate value of monies received with respect to Bad Debt,  inclusive of COVID-19 Bad Debt , previously recovered by the licensee via the BDAt term, where the licensee has received cash through either the Defaulting Connection and Use of System Code Party or through the administrator or liquidator of a Defaulting Connection and Use of System Code Party.</t>
  </si>
  <si>
    <t>RBDt</t>
  </si>
  <si>
    <t>Site-Specific Charges (DISt)</t>
  </si>
  <si>
    <t>means the amount derived as a result of:</t>
  </si>
  <si>
    <t>(a) the total amount charged to the licensee in Regulatory Year t by Scottish Hydro Electric Transmission Plc, SP Transmission Ltd and National Grid Electricity Transmission Plc in respect of Site-Specific Charges (as such charges are set out in schedule ten of the STC), minus</t>
  </si>
  <si>
    <t>(b) the total income received by the licensee in respect of Site Specific Connection Charges calculated and applied in accordance with the Statement of the Connection Charging Methodology as set out in Section 14 of CUSC in Regulatory Year t from customers in the respective Transmission Areas of Scottish Hydro Electric Transmission Plc and SP Transmission Ltd and National Grid Electricity Transmission Plc;  </t>
  </si>
  <si>
    <t>Transmission Owner Final Sums (TSt)</t>
  </si>
  <si>
    <r>
      <t>means the amount (for the avoidance of doubt, including any amounts that are treated as capital contribution) derived as a result of:</t>
    </r>
    <r>
      <rPr>
        <sz val="8"/>
        <color theme="1"/>
        <rFont val="Verdana"/>
        <family val="2"/>
      </rPr>
      <t>  </t>
    </r>
  </si>
  <si>
    <t>(a) the total amount charged to the licensee in Regulatory Year t by Scottish Hydro Electric Transmission Plc, SP Transmission Ltd, National Grid Electricity Transmission Plc and any Offshore Transmission Owner  in respect of Transmission Owner Final Sums (as such charges are defined in schedule nine of the STC), minus</t>
  </si>
  <si>
    <r>
      <t>(b) an amount equal to the income received by the licensee in Regulatory Year t in respect of users who reduce Transmission Entry Capacity or Developer Capacity or who terminate relevant bilateral agreements for connection access rights to the National Electricity Transmission System in the respective Transmission Areas of each of Scottish Hydro Electric Transmission Plc,  SP Transmission Ltd, National Grid Electricity Transmission Plc and any Offshore Transmission Owner;</t>
    </r>
    <r>
      <rPr>
        <sz val="8"/>
        <color theme="1"/>
        <rFont val="Verdana"/>
        <family val="2"/>
      </rPr>
      <t> </t>
    </r>
  </si>
  <si>
    <t>RIIO-1 Network Innovation Competition (NICFt)</t>
  </si>
  <si>
    <t>(SpC 3.3.5)</t>
  </si>
  <si>
    <t xml:space="preserve">In each Regulatory Year t, in accordance with the appropriate provisions set out in the NIC Governance Document, the Authority will calculate and then, by direction given to the licensee and other electricity Transmission Licensees, specify:
(a)  the value of NICFt for the licensee; </t>
  </si>
  <si>
    <t>Strategic Innovation Fund  (SIFFt)</t>
  </si>
  <si>
    <t>(SpC 3.4.5)</t>
  </si>
  <si>
    <t>SIFFt</t>
  </si>
  <si>
    <t>Legacy adjustments to revenue (LARt)</t>
  </si>
  <si>
    <t>(SpC 3.5.2)</t>
  </si>
  <si>
    <t>has the value of TRUt   as determined in accordance with Part C of Special Condition 3A (Restriction of Transmission Network Revenue) of this licence as in force on 31 March 2021. For Regulatory Years commencing on or after 1 April 2025, the value of LTRUt is equal to zero;</t>
  </si>
  <si>
    <t>LTRUt</t>
  </si>
  <si>
    <t>means the legacy pass-through term and is derived in accordance with Part B of this condition;</t>
  </si>
  <si>
    <t>LPTt</t>
  </si>
  <si>
    <r>
      <t>has the value of Kt as determined in accordance with Part E of Special Condition 3A (Restriction of Transmission Network Revenue) of this licence as in force on 31 March 2021 and for Regulatory Years commencing on or after 1 April 2022</t>
    </r>
    <r>
      <rPr>
        <sz val="8"/>
        <color theme="1"/>
        <rFont val="Calibri"/>
        <family val="2"/>
        <scheme val="minor"/>
      </rPr>
      <t>, the value of LKt is equal to zero;   </t>
    </r>
  </si>
  <si>
    <t>LKt</t>
  </si>
  <si>
    <t>means the legacy Site-Specific Charges adjustment term and has the value DISt as determined in accordance with Part B of Special Condition 3A (Restriction of Transmission network revenue) of this licence as in force on 31 March 2021; and</t>
  </si>
  <si>
    <t>LDISt</t>
  </si>
  <si>
    <t>means the legacy bilateral difference adjustment term and has the value DISt as determined in accordance with Part B of Special Condition 3A (Restriction of Transmission network revenue) of this licence as in force on 31 March 2021.  </t>
  </si>
  <si>
    <t>LTSt</t>
  </si>
  <si>
    <t>RIIO-ET1 pass through items (LPTt)</t>
  </si>
  <si>
    <t>(SpC 3.5.3)</t>
  </si>
  <si>
    <t>has the value of LFt as determined in accordance with Part C of Special Condition 3B (Calculation of allowed pass-through items) of this licence as in force on 31 March 2021;</t>
  </si>
  <si>
    <t>LLFt</t>
  </si>
  <si>
    <t>has the value of ITCt as determined in accordance with Part E Special Condition 3B (Calculation of allowed pass-through items) of this licence as in force on 31 March 2021; and</t>
  </si>
  <si>
    <t>LITCt</t>
  </si>
  <si>
    <t>has the value of RBt as determined in accordance with Part B Special Condition 3B (Calculation of allowed pass-through items) of this licence as in force on 31 March 2021.  </t>
  </si>
  <si>
    <t>LRBt</t>
  </si>
  <si>
    <t>Adjustment term (ADJt)</t>
  </si>
  <si>
    <t>(SpC 3.6.3)</t>
  </si>
  <si>
    <t>means Maximum Revenue derived in accordance with Special Condition 3.1 (Transmission Network Revenue Restriction);</t>
  </si>
  <si>
    <r>
      <t>TO</t>
    </r>
    <r>
      <rPr>
        <vertAlign val="subscript"/>
        <sz val="10"/>
        <color theme="1"/>
        <rFont val="Verdana"/>
        <family val="2"/>
      </rPr>
      <t>t</t>
    </r>
  </si>
  <si>
    <t>means Maximum Revenue as forecast and published by the system operator by 1 April of Regulatory Year t; and</t>
  </si>
  <si>
    <r>
      <t>TO*</t>
    </r>
    <r>
      <rPr>
        <vertAlign val="subscript"/>
        <sz val="10"/>
        <color theme="1"/>
        <rFont val="Verdana"/>
        <family val="2"/>
      </rPr>
      <t>t</t>
    </r>
  </si>
  <si>
    <r>
      <t>(TO</t>
    </r>
    <r>
      <rPr>
        <vertAlign val="subscript"/>
        <sz val="10"/>
        <color theme="1"/>
        <rFont val="Verdana"/>
        <family val="2"/>
      </rPr>
      <t>t-1</t>
    </r>
    <r>
      <rPr>
        <sz val="10"/>
        <color theme="1"/>
        <rFont val="Verdana"/>
        <family val="2"/>
      </rPr>
      <t>-TO*</t>
    </r>
    <r>
      <rPr>
        <vertAlign val="subscript"/>
        <sz val="10"/>
        <color theme="1"/>
        <rFont val="Verdana"/>
        <family val="2"/>
      </rPr>
      <t>t-1</t>
    </r>
    <r>
      <rPr>
        <sz val="10"/>
        <color theme="1"/>
        <rFont val="Verdana"/>
        <family val="2"/>
      </rPr>
      <t xml:space="preserve">) </t>
    </r>
  </si>
  <si>
    <t>means the average value of SONIA.  </t>
  </si>
  <si>
    <r>
      <t>I</t>
    </r>
    <r>
      <rPr>
        <vertAlign val="subscript"/>
        <sz val="10"/>
        <color theme="1"/>
        <rFont val="Verdana"/>
        <family val="2"/>
      </rPr>
      <t>t</t>
    </r>
  </si>
  <si>
    <r>
      <t>(1+ I</t>
    </r>
    <r>
      <rPr>
        <vertAlign val="subscript"/>
        <sz val="10"/>
        <color theme="1"/>
        <rFont val="Verdana"/>
        <family val="2"/>
      </rPr>
      <t>t-1+</t>
    </r>
    <r>
      <rPr>
        <sz val="10"/>
        <color theme="1"/>
        <rFont val="Verdana"/>
        <family val="2"/>
      </rPr>
      <t>+1.15%)</t>
    </r>
  </si>
  <si>
    <r>
      <t>ADJ</t>
    </r>
    <r>
      <rPr>
        <vertAlign val="subscript"/>
        <sz val="10"/>
        <color theme="1"/>
        <rFont val="Verdana"/>
        <family val="2"/>
      </rPr>
      <t xml:space="preserve">t </t>
    </r>
  </si>
  <si>
    <t>Correction Term (Kt)</t>
  </si>
  <si>
    <t xml:space="preserve"> (SpC 3.7.3)</t>
  </si>
  <si>
    <t>RIIO-1</t>
  </si>
  <si>
    <t>has the value of TOt as determined in accordance with Part A of Special Condition 3A (Restriction of Transmission Network Revenue) of this licence as in force on 31 March 2021;</t>
  </si>
  <si>
    <t>has the value of TNRt as determined in accordance with Part A of Special Condition 3A (Restriction of Transmission Network Revenue) of this licence as in force on 31 March 2021;</t>
  </si>
  <si>
    <t>TNRt</t>
  </si>
  <si>
    <t>TOt-TNRt</t>
  </si>
  <si>
    <t>means the average value of SONIA;</t>
  </si>
  <si>
    <t>It</t>
  </si>
  <si>
    <t>means the penal rate proportion and has the value of 1, unless the Authority directs otherwise in accordance with paragraph 3.7.5</t>
  </si>
  <si>
    <t>PRPt</t>
  </si>
  <si>
    <t>means the penal rate adjustment, derived in accordance with paragraph 3.7.4</t>
  </si>
  <si>
    <t>PRAt</t>
  </si>
  <si>
    <t>(1+ It-1+1.15%+PRPt-1.PRAt-1)</t>
  </si>
  <si>
    <t>Correction Term</t>
  </si>
  <si>
    <t>Kt</t>
  </si>
  <si>
    <t>Penal Rate Adjustment (PRAt)</t>
  </si>
  <si>
    <t>(SpC 3.7.4)</t>
  </si>
  <si>
    <t>TNRt/TOt</t>
  </si>
  <si>
    <t>End of page</t>
  </si>
  <si>
    <t xml:space="preserve">1.6 Balancing Services Activity External Revenue </t>
  </si>
  <si>
    <t>2020/21 Scheme Total</t>
  </si>
  <si>
    <t>2021/22 Scheme Total</t>
  </si>
  <si>
    <t>2022/23 Scheme Total</t>
  </si>
  <si>
    <t>2020/21 Accounts</t>
  </si>
  <si>
    <t>2021/22 Accounts</t>
  </si>
  <si>
    <t>2022/23 Accounts</t>
  </si>
  <si>
    <t>2023/24 Accounts</t>
  </si>
  <si>
    <t>2024/25 Accounts</t>
  </si>
  <si>
    <t>2025/26 Accounts</t>
  </si>
  <si>
    <t>2026/27 Accounts</t>
  </si>
  <si>
    <t>Balancing External Costs</t>
  </si>
  <si>
    <t>BX ext</t>
  </si>
  <si>
    <t>Cost of Licensee Bids and Offers in BM less non-delivery charges</t>
  </si>
  <si>
    <t>CSOBM</t>
  </si>
  <si>
    <t>Contracts for the availability or use of Balancing Services and associated costs,</t>
  </si>
  <si>
    <t>BSCC</t>
  </si>
  <si>
    <t xml:space="preserve">Balancing service adjustments </t>
  </si>
  <si>
    <t>TotAdj</t>
  </si>
  <si>
    <t xml:space="preserve">Costs of balancing service provision to others </t>
  </si>
  <si>
    <t>OM</t>
  </si>
  <si>
    <t>SO-TO Cost Allowance</t>
  </si>
  <si>
    <t>SOTOC</t>
  </si>
  <si>
    <t>Legacy inflation true up</t>
  </si>
  <si>
    <t>LOCTRUt</t>
  </si>
  <si>
    <t>Cost of the Covid Support Scheme incurred in 2020/21</t>
  </si>
  <si>
    <t>BSUoSCOVID</t>
  </si>
  <si>
    <t>cost of the Exceptional Costs Support Scheme incurred in 2021/22</t>
  </si>
  <si>
    <t>BSUoSEXCt</t>
  </si>
  <si>
    <t>2014/15 Scheme</t>
  </si>
  <si>
    <t>2015/16 Scheme</t>
  </si>
  <si>
    <t>2016/17 Scheme</t>
  </si>
  <si>
    <t>2017/18 Scheme</t>
  </si>
  <si>
    <t>2018/19 Scheme</t>
  </si>
  <si>
    <t>2019/20 Scheme</t>
  </si>
  <si>
    <t>2020/21 Scheme</t>
  </si>
  <si>
    <t>Incentive adjustment per 4.2.3 ( c)</t>
  </si>
  <si>
    <t>BSUoSEXCt financing cost adjustment per 4.2.3 (d)</t>
  </si>
  <si>
    <t>Payments to Transmission Owners and Offshore Transmission Owners or any successor company to each in respect of Outage Changes</t>
  </si>
  <si>
    <t>OCt</t>
  </si>
  <si>
    <t>Payments to Transmission Owners or any successor company to each in respect of Commercial Operational Services</t>
  </si>
  <si>
    <t>COSt</t>
  </si>
  <si>
    <t>Costs incurred by the licensee for payments to Transmission Owners or any successor company to each in respect of a Joint Works Note: Consolidated conditions are not formal Public Register documents and should not be relied on. National Grid Electricity System Operator Limited (company number 11014226): Special Conditions Consolidated – 1 April 2022 Projects</t>
  </si>
  <si>
    <t>JWt</t>
  </si>
  <si>
    <t xml:space="preserve">RIIO-1 </t>
  </si>
  <si>
    <t>From 2019/20:</t>
  </si>
  <si>
    <t>Contacts of availability for use of BM services</t>
  </si>
  <si>
    <t>Non cash costs within BSCC for which income not received</t>
  </si>
  <si>
    <t xml:space="preserve">Balancing service provision to others </t>
  </si>
  <si>
    <t>Incentive Payments</t>
  </si>
  <si>
    <t>IncPayExt</t>
  </si>
  <si>
    <t>Incentive Payments Reconciliation</t>
  </si>
  <si>
    <t>IncPayRec</t>
  </si>
  <si>
    <t>Black Start Services Cost Allowance</t>
  </si>
  <si>
    <t>BSC</t>
  </si>
  <si>
    <t>From 2018/19:</t>
  </si>
  <si>
    <t>Part B:  Balancing Services Activity adjustments</t>
  </si>
  <si>
    <t>ET</t>
  </si>
  <si>
    <t>Incentive adjustment</t>
  </si>
  <si>
    <t>IncAdj</t>
  </si>
  <si>
    <t>Black Start Allowed Revenue</t>
  </si>
  <si>
    <t>(SC 4G.2)</t>
  </si>
  <si>
    <t>Black Start Total Costs</t>
  </si>
  <si>
    <t>BSTC</t>
  </si>
  <si>
    <t>Black Start Total Costs Adjustment</t>
  </si>
  <si>
    <t>BSTA</t>
  </si>
  <si>
    <t>SO-TO Mechanism</t>
  </si>
  <si>
    <t>(SC 4J.2)</t>
  </si>
  <si>
    <t>SOTOCt = (OCt + COSt + OCTRUt + ONTRUt) × RPIFt + JWt + IONTt</t>
  </si>
  <si>
    <t>Outage Changes payments to SPTL/SHET</t>
  </si>
  <si>
    <t>OC</t>
  </si>
  <si>
    <t>£m 09/10 prices</t>
  </si>
  <si>
    <t>Commercial Operational Services payments to SPTL/SHET</t>
  </si>
  <si>
    <t>COS</t>
  </si>
  <si>
    <t>SO-TO Cost Allowance True-Up</t>
  </si>
  <si>
    <t>OCTRU</t>
  </si>
  <si>
    <t>Outage Changes Cost Allowance True-Up</t>
  </si>
  <si>
    <t>ONTRU</t>
  </si>
  <si>
    <t>RPI Forecast</t>
  </si>
  <si>
    <t>RPIF</t>
  </si>
  <si>
    <t>Joint Works Projects payments to SPTL/SHET</t>
  </si>
  <si>
    <t>JW</t>
  </si>
  <si>
    <t>Outage Cost adjustments</t>
  </si>
  <si>
    <t>IONT</t>
  </si>
  <si>
    <t>SO-TO Cost Allowance RPI True Up</t>
  </si>
  <si>
    <t>(SC 4J.3)</t>
  </si>
  <si>
    <t>Source: 2020-21_ngeso_revenue_rrp_v4 PV</t>
  </si>
  <si>
    <t>RPI Actual</t>
  </si>
  <si>
    <t>RPIA</t>
  </si>
  <si>
    <t>Present value factor (t-2)</t>
  </si>
  <si>
    <t>Present value factor (t-1)</t>
  </si>
  <si>
    <t>1.7 Directly Remunerated Services Revenue</t>
  </si>
  <si>
    <t>Directly Remunerated Services and De minimis Activities</t>
  </si>
  <si>
    <t>Directly Remunerated Services</t>
  </si>
  <si>
    <t>Please provide a list of excluded services for all items greater than or equal to £500k</t>
  </si>
  <si>
    <t>RIIO-T2</t>
  </si>
  <si>
    <t>Activity Description</t>
  </si>
  <si>
    <t>De Minimis Activities</t>
  </si>
  <si>
    <t>Please provide a list of De Minimis Activities for all items greater than or equal to £500k</t>
  </si>
  <si>
    <t>1.8 Inflation Update</t>
  </si>
  <si>
    <t>Second OBR Update on or before Oct 31</t>
  </si>
  <si>
    <t>YES</t>
  </si>
  <si>
    <t>Combined RPI-CPIH price index (financial year average)</t>
  </si>
  <si>
    <t>just for illustrative purposes</t>
  </si>
  <si>
    <t xml:space="preserve">Combined RPI-CPIH real to nominal prices conversion factor </t>
  </si>
  <si>
    <t>Difference</t>
  </si>
  <si>
    <t>DO NOT DELETE</t>
  </si>
  <si>
    <t>NO</t>
  </si>
  <si>
    <t>Expenditure Group</t>
  </si>
  <si>
    <t>Controllable Opex</t>
  </si>
  <si>
    <t>Non-Operational Capex</t>
  </si>
  <si>
    <t>Other Price Control Costs - Capex</t>
  </si>
  <si>
    <t>Related Party Margin Disallowed - Capex</t>
  </si>
  <si>
    <t>DIWE disallowed - Capex</t>
  </si>
  <si>
    <t>ESO Opex</t>
  </si>
  <si>
    <t>Other Price Control Costs - Opex</t>
  </si>
  <si>
    <t>Adjustment for IAS 19 pension accrual (including post cut off deficit payment)</t>
  </si>
  <si>
    <t>Related Party Margin Disallowed - Opex</t>
  </si>
  <si>
    <t>DIWE disallowed - Opex</t>
  </si>
  <si>
    <t>Cost benchmark Tracker</t>
  </si>
  <si>
    <t>Date cost benchmark agreed</t>
  </si>
  <si>
    <t>Reasons for changes</t>
  </si>
  <si>
    <t>Cost benchmark (£m 18/19 prices)</t>
  </si>
  <si>
    <t>Role 1</t>
  </si>
  <si>
    <t>Role 2</t>
  </si>
  <si>
    <t>Role 3</t>
  </si>
  <si>
    <t>15 December 2021</t>
  </si>
  <si>
    <t>Updates following Ofgem's Six-Month Review of ESO Performance 2021-23</t>
  </si>
  <si>
    <t>Original benchmark</t>
  </si>
  <si>
    <t>Cost Benchmark Summary</t>
  </si>
  <si>
    <t>Funding Category</t>
  </si>
  <si>
    <t>Allocation methodology</t>
  </si>
  <si>
    <t>BP1 Cost Benchmark</t>
  </si>
  <si>
    <t>2021/22 Costs</t>
  </si>
  <si>
    <t>Forecast 2022/23 Costs</t>
  </si>
  <si>
    <t>Forecast Total</t>
  </si>
  <si>
    <t>Higher / Lower</t>
  </si>
  <si>
    <t>% Variation</t>
  </si>
  <si>
    <t>Total Price Control Costs included in the Cost Benchmark</t>
  </si>
  <si>
    <t>Total Role 1 Costs</t>
  </si>
  <si>
    <t>Total Role 2 Costs</t>
  </si>
  <si>
    <t>Total Role 3 Costs</t>
  </si>
  <si>
    <t>Total Price Control Costs</t>
  </si>
  <si>
    <t>ESO Opex directly attributable to Role 1 activities</t>
  </si>
  <si>
    <t>IT&amp;T and other Capex directly attributable to Role 1 activities</t>
  </si>
  <si>
    <t>IT Project Opex directly attributable to Role 1 activities</t>
  </si>
  <si>
    <t>Total Directly Attributable to Role 1</t>
  </si>
  <si>
    <t>Supporting Operational costs split 1/3 per role</t>
  </si>
  <si>
    <t>Shared IT&amp;T Capex and all other Capex categories split 1/3 per role</t>
  </si>
  <si>
    <t>Shared IT Project Opex and all other BSC categories split 1/3 per role</t>
  </si>
  <si>
    <t>Cyber Resilience IT and Pension Admin Costs split 1/3 per role</t>
  </si>
  <si>
    <t>Total Indirectly Attributable to Role 1</t>
  </si>
  <si>
    <t>ESO Opex directly attributable to Role 2 activities</t>
  </si>
  <si>
    <t>IT&amp;T and other Capex directly attributable to Role 2 activities</t>
  </si>
  <si>
    <t>IT Project Opex directly attributable to Role 2 activities</t>
  </si>
  <si>
    <t>Total Directly Attributable to Role 2</t>
  </si>
  <si>
    <t>Total Indirectly Attributable to Role 2</t>
  </si>
  <si>
    <t>ESO Opex directly attributable to Role 3 activities</t>
  </si>
  <si>
    <t>IT&amp;T and other Capex directly attributable to Role 3 activities</t>
  </si>
  <si>
    <t>IT Project Opex directly attributable to Role 3 activities</t>
  </si>
  <si>
    <t>Total Directly Attributable to Role 3</t>
  </si>
  <si>
    <t>Total Indirectly Attributable to Role 3</t>
  </si>
  <si>
    <t>Margin by cost category</t>
  </si>
  <si>
    <t>Related party margin disallowed</t>
  </si>
  <si>
    <t>Costs before allocations</t>
  </si>
  <si>
    <t>Related party margin disallowed - capex</t>
  </si>
  <si>
    <t>Total Allowed / Disallowed RP margin in Opex</t>
  </si>
  <si>
    <t>Total Allowed / Disallowed RP margin in Capex</t>
  </si>
  <si>
    <t>Total Allowed / Disallowed RP margin in Totex</t>
  </si>
  <si>
    <t>RP margin included in BSC allocated outside of Totex activities (+ve)</t>
  </si>
  <si>
    <t>Within Price Control</t>
  </si>
  <si>
    <t>Outside Price Control</t>
  </si>
  <si>
    <t>Total RP Margin</t>
  </si>
  <si>
    <t>Related party margin disallowed - opex</t>
  </si>
  <si>
    <t>Non Totex</t>
  </si>
  <si>
    <t>Margin by related party</t>
  </si>
  <si>
    <t>Related Party</t>
  </si>
  <si>
    <t>Category</t>
  </si>
  <si>
    <t xml:space="preserve"> National Grid Insurance Company (Isle of Man) Ltd </t>
  </si>
  <si>
    <t>Margin</t>
  </si>
  <si>
    <t xml:space="preserve"> NG Property Holdings Group</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</si>
  <si>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</si>
  <si>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</si>
  <si>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</si>
  <si>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</si>
  <si>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</si>
  <si>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</si>
  <si>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</si>
  <si>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</si>
  <si>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</si>
  <si>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</si>
  <si>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</si>
  <si>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</si>
  <si>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</si>
  <si>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By related party</t>
  </si>
  <si>
    <t>ESO</t>
  </si>
  <si>
    <t>Turnover</t>
  </si>
  <si>
    <t>Margin %</t>
  </si>
  <si>
    <t>Margin charged to Related Party by ESO Affiliates or Related Undertakings that do not trade / transact with the ESO</t>
  </si>
  <si>
    <t>NGET</t>
  </si>
  <si>
    <t>NGG</t>
  </si>
  <si>
    <t>Other National Grid Group Companies</t>
  </si>
  <si>
    <t>[ESO Affiliate or Related Undertaking that do not trade / transact with the ESO 4]</t>
  </si>
  <si>
    <t>[ESO Affiliate or Related Undertaking that do not trade / transact with the ESO 5]</t>
  </si>
  <si>
    <t>[ESO Affiliate or Related Undertaking that do not trade / transact with the ESO 6]</t>
  </si>
  <si>
    <t>External Parties</t>
  </si>
  <si>
    <t>Allowed Margin Check</t>
  </si>
  <si>
    <t>[ESO Affiliate or Related Undertaking that do not trade / transact with the ESO 1]</t>
  </si>
  <si>
    <t>[ESO Affiliate or Related Undertaking that do not trade / transact with the ESO 2]</t>
  </si>
  <si>
    <t>[ESO Affiliate or Related Undertaking that do not trade / transact with the ESO 3]</t>
  </si>
  <si>
    <t>Activity</t>
  </si>
  <si>
    <t>Spare1</t>
  </si>
  <si>
    <t>Spare2</t>
  </si>
  <si>
    <t>Spare3</t>
  </si>
  <si>
    <t>Spare4</t>
  </si>
  <si>
    <t>Spare5</t>
  </si>
  <si>
    <t>Spare6</t>
  </si>
  <si>
    <t>Spare7</t>
  </si>
  <si>
    <t>Spare8</t>
  </si>
  <si>
    <t>Spare9</t>
  </si>
  <si>
    <t>Spare10</t>
  </si>
  <si>
    <t>Spare11</t>
  </si>
  <si>
    <t>Spare12</t>
  </si>
  <si>
    <t>Spare13</t>
  </si>
  <si>
    <t>Total ESO Opex</t>
  </si>
  <si>
    <t>Role 1 direct opex</t>
  </si>
  <si>
    <t>Operational Support</t>
  </si>
  <si>
    <t>Operations</t>
  </si>
  <si>
    <t>Role 2 direct opex</t>
  </si>
  <si>
    <t>Charging</t>
  </si>
  <si>
    <t>Codes</t>
  </si>
  <si>
    <t>EMR</t>
  </si>
  <si>
    <t>Role 3 direct opex</t>
  </si>
  <si>
    <t>Medium Term Network</t>
  </si>
  <si>
    <t>Strategy</t>
  </si>
  <si>
    <t>Scenarios</t>
  </si>
  <si>
    <t>Long Term Network</t>
  </si>
  <si>
    <t>Offshore Coordination</t>
  </si>
  <si>
    <t>Early Competition</t>
  </si>
  <si>
    <t>Supporting Opex</t>
  </si>
  <si>
    <t>Business Change</t>
  </si>
  <si>
    <t>Innovation</t>
  </si>
  <si>
    <t>Assurance</t>
  </si>
  <si>
    <t>Regulation &amp; Customer Stakeholder</t>
  </si>
  <si>
    <t>Salaries</t>
  </si>
  <si>
    <t>Total Labour</t>
  </si>
  <si>
    <t>Total Pensions</t>
  </si>
  <si>
    <t>Total Gross Costs</t>
  </si>
  <si>
    <t>Labour</t>
  </si>
  <si>
    <t>Pensions</t>
  </si>
  <si>
    <t>Gross Costs</t>
  </si>
  <si>
    <t>Total Role 1</t>
  </si>
  <si>
    <t>Total Role 2</t>
  </si>
  <si>
    <t>Total Role 3</t>
  </si>
  <si>
    <t>Supporting Operational Costs</t>
  </si>
  <si>
    <t>Total Supporting Operational Costs</t>
  </si>
  <si>
    <t>FTEs</t>
  </si>
  <si>
    <t>Average Staff Numbers</t>
  </si>
  <si>
    <t>FTE#</t>
  </si>
  <si>
    <t>Average Salary per FTE</t>
  </si>
  <si>
    <t>£k</t>
  </si>
  <si>
    <t>Description</t>
  </si>
  <si>
    <t>Net Costs</t>
  </si>
  <si>
    <t>Total ESO</t>
  </si>
  <si>
    <t>Opening Balance</t>
  </si>
  <si>
    <t>Income Statement Charge / Release</t>
  </si>
  <si>
    <t>Cash Utilisation</t>
  </si>
  <si>
    <t>Unwinding of discount</t>
  </si>
  <si>
    <t>Other Movements</t>
  </si>
  <si>
    <t>Closing Balance</t>
  </si>
  <si>
    <t>Total Net Movement of provisions</t>
  </si>
  <si>
    <t>IT &amp; telecoms</t>
  </si>
  <si>
    <t>Property management</t>
  </si>
  <si>
    <t>HR &amp; non-operational training</t>
  </si>
  <si>
    <t>Finance, audit &amp; regulation</t>
  </si>
  <si>
    <t>Insurance</t>
  </si>
  <si>
    <t>Procurement</t>
  </si>
  <si>
    <t>CEO &amp; group management</t>
  </si>
  <si>
    <t>Insurance - Claims paid out to SO</t>
  </si>
  <si>
    <t>Other Income</t>
  </si>
  <si>
    <t>Total Net Costs</t>
  </si>
  <si>
    <t>IT &amp; Telecoms Memo Tables</t>
  </si>
  <si>
    <t>Internal Support Costs</t>
  </si>
  <si>
    <t>Internal Hosting &amp; Infrastructure costs</t>
  </si>
  <si>
    <t>3rd Party License costs</t>
  </si>
  <si>
    <t>3rd Party Support Costs</t>
  </si>
  <si>
    <t>3rd Party Hosting &amp; Infrastructure costs</t>
  </si>
  <si>
    <t>3rd Party Professional Services</t>
  </si>
  <si>
    <t>Other</t>
  </si>
  <si>
    <t>Total Gross Costs - IT &amp; telecoms</t>
  </si>
  <si>
    <t>IT Project Opex - Role 1</t>
  </si>
  <si>
    <t>IT Project Opex - Role 2</t>
  </si>
  <si>
    <t>IT Project Opex - Role 3</t>
  </si>
  <si>
    <t>IT Project Opex - Split 1/3 per role</t>
  </si>
  <si>
    <t>Total IT Project Opex</t>
  </si>
  <si>
    <t>IT Run the Business Opex</t>
  </si>
  <si>
    <t>Entity</t>
  </si>
  <si>
    <t>Total BSC</t>
  </si>
  <si>
    <t>ETO</t>
  </si>
  <si>
    <t>GTO</t>
  </si>
  <si>
    <t>GSO</t>
  </si>
  <si>
    <t>DNO</t>
  </si>
  <si>
    <t>Non Reg - Other Group</t>
  </si>
  <si>
    <t>Non Reg - External Customer</t>
  </si>
  <si>
    <t>Transmission total</t>
  </si>
  <si>
    <t>Group total</t>
  </si>
  <si>
    <t>IT &amp; Telecoms</t>
  </si>
  <si>
    <t>Property Management</t>
  </si>
  <si>
    <t>HR &amp; non-opertional training</t>
  </si>
  <si>
    <t>IT System/Projects &gt; £1m</t>
  </si>
  <si>
    <t>ID</t>
  </si>
  <si>
    <t>CBA Reference</t>
  </si>
  <si>
    <t>Role Allocation</t>
  </si>
  <si>
    <t>Vehicles</t>
  </si>
  <si>
    <t>Property (inc. Office Equipment)</t>
  </si>
  <si>
    <t>Small Tools, Equipment, Plant &amp; Machinery</t>
  </si>
  <si>
    <t>Total Non-Operational Capex</t>
  </si>
  <si>
    <t>Total Split 1/3 per role</t>
  </si>
  <si>
    <t>Total Directly Allocated to Role 1</t>
  </si>
  <si>
    <t>Total Directly Allocated to Role 2</t>
  </si>
  <si>
    <t>Total Directly Allocated to Role 3</t>
  </si>
  <si>
    <t>Total Directly Allocated to role</t>
  </si>
  <si>
    <t>Total IT &amp; Telecoms</t>
  </si>
  <si>
    <t>Total IT Expenditure &gt; £1m</t>
  </si>
  <si>
    <t>Other IT Expenditure</t>
  </si>
  <si>
    <t>Total IT Expenditure</t>
  </si>
  <si>
    <t>IT &amp; Telecoms Capex by Project</t>
  </si>
  <si>
    <t>Cyber Resilience IT Opex</t>
  </si>
  <si>
    <t>Cyber Resilience IT Capex</t>
  </si>
  <si>
    <t>Cyber Resilience IT Total</t>
  </si>
  <si>
    <t>Pension Scheme Administration Costs</t>
  </si>
  <si>
    <t>Pension Protection Levy Fund</t>
  </si>
  <si>
    <t>SO Review Opex</t>
  </si>
  <si>
    <t>SO Review Capex</t>
  </si>
  <si>
    <t>SO Review Totex</t>
  </si>
  <si>
    <t>Unfunded NIA costs</t>
  </si>
  <si>
    <t>Unfunded NIC costs</t>
  </si>
  <si>
    <t>Unfunded SIF costs</t>
  </si>
  <si>
    <t>TNUoS Pass Through Costs</t>
  </si>
  <si>
    <t>Licence Fee Payments</t>
  </si>
  <si>
    <t>Cross Border Trading</t>
  </si>
  <si>
    <t>Non-totex Expenditure</t>
  </si>
  <si>
    <t>Rebranding Company Assets</t>
  </si>
  <si>
    <t>Fines and Penalties</t>
  </si>
  <si>
    <t>Costs</t>
  </si>
  <si>
    <t>Activity / project unique ref</t>
  </si>
  <si>
    <t>Activity / project name</t>
  </si>
  <si>
    <t>Status (completed, in progress, stopped, other - please specify)</t>
  </si>
  <si>
    <t>Expenditure by activity / project</t>
  </si>
  <si>
    <r>
      <t>Total NIA Expenditure (NIAE</t>
    </r>
    <r>
      <rPr>
        <b/>
        <vertAlign val="subscript"/>
        <sz val="10"/>
        <color theme="1"/>
        <rFont val="Verdana"/>
        <family val="2"/>
      </rPr>
      <t>t</t>
    </r>
    <r>
      <rPr>
        <b/>
        <sz val="10"/>
        <color theme="1"/>
        <rFont val="Verdana"/>
        <family val="2"/>
      </rPr>
      <t>)</t>
    </r>
  </si>
  <si>
    <r>
      <t>Price Index for 2018/19 (PI</t>
    </r>
    <r>
      <rPr>
        <vertAlign val="subscript"/>
        <sz val="10"/>
        <color theme="1"/>
        <rFont val="Verdana"/>
        <family val="2"/>
      </rPr>
      <t>2018/19</t>
    </r>
    <r>
      <rPr>
        <sz val="10"/>
        <color theme="1"/>
        <rFont val="Verdana"/>
        <family val="2"/>
      </rPr>
      <t>)</t>
    </r>
  </si>
  <si>
    <r>
      <t>Price Index for Reporting Year (PI</t>
    </r>
    <r>
      <rPr>
        <vertAlign val="subscript"/>
        <sz val="10"/>
        <color theme="1"/>
        <rFont val="Verdana"/>
        <family val="2"/>
      </rPr>
      <t>t</t>
    </r>
    <r>
      <rPr>
        <sz val="10"/>
        <color theme="1"/>
        <rFont val="Verdana"/>
        <family val="2"/>
      </rPr>
      <t>)</t>
    </r>
  </si>
  <si>
    <t>Unrecoverable NIA Expenditure (which cannot be recovered as Total NIA Expenditure) by activity / project</t>
  </si>
  <si>
    <t>Internal Expenditure</t>
  </si>
  <si>
    <t>Total NIA Expenditure on internal resources</t>
  </si>
  <si>
    <t>Network Innovation Allowance to be recovered</t>
  </si>
  <si>
    <r>
      <t>Maximum Network Innovation Allowance that can be recovered over RIIO-2, as specified in SpC 4.6 (TNIA</t>
    </r>
    <r>
      <rPr>
        <b/>
        <vertAlign val="subscript"/>
        <sz val="10"/>
        <color theme="1"/>
        <rFont val="Verdana"/>
        <family val="2"/>
      </rPr>
      <t>t</t>
    </r>
    <r>
      <rPr>
        <b/>
        <sz val="10"/>
        <color theme="1"/>
        <rFont val="Verdana"/>
        <family val="2"/>
      </rPr>
      <t>)</t>
    </r>
  </si>
  <si>
    <r>
      <t>Network Innovation Allowance to be recovered (NIA</t>
    </r>
    <r>
      <rPr>
        <b/>
        <vertAlign val="subscript"/>
        <sz val="10"/>
        <color theme="1"/>
        <rFont val="Verdana"/>
        <family val="2"/>
      </rPr>
      <t>t</t>
    </r>
    <r>
      <rPr>
        <b/>
        <sz val="10"/>
        <color theme="1"/>
        <rFont val="Verdana"/>
        <family val="2"/>
      </rPr>
      <t>)</t>
    </r>
  </si>
  <si>
    <t>Unfunded Network Innovation Allowance costs</t>
  </si>
  <si>
    <t>Expenditure by Cost type</t>
  </si>
  <si>
    <t>Allocation to opex</t>
  </si>
  <si>
    <t>Allocation to non-operational capex</t>
  </si>
  <si>
    <t>Eligible expenditure by activity / project</t>
  </si>
  <si>
    <r>
      <t>Total (ECNIA</t>
    </r>
    <r>
      <rPr>
        <b/>
        <vertAlign val="subscript"/>
        <sz val="10"/>
        <color theme="1"/>
        <rFont val="Verdana"/>
        <family val="2"/>
      </rPr>
      <t>t</t>
    </r>
    <r>
      <rPr>
        <b/>
        <sz val="10"/>
        <color theme="1"/>
        <rFont val="Verdana"/>
        <family val="2"/>
      </rPr>
      <t>)</t>
    </r>
  </si>
  <si>
    <t>Contributions</t>
  </si>
  <si>
    <t>3rd Party Income / contribution received</t>
  </si>
  <si>
    <t>Unrecoverable CNIA Expenditure</t>
  </si>
  <si>
    <r>
      <t>Unrecoverable CNIA Expenditure (CNIAR</t>
    </r>
    <r>
      <rPr>
        <b/>
        <vertAlign val="subscript"/>
        <sz val="10"/>
        <color theme="1"/>
        <rFont val="Verdana"/>
        <family val="2"/>
      </rPr>
      <t>t</t>
    </r>
    <r>
      <rPr>
        <b/>
        <sz val="10"/>
        <color theme="1"/>
        <rFont val="Verdana"/>
        <family val="2"/>
      </rPr>
      <t>)</t>
    </r>
  </si>
  <si>
    <t xml:space="preserve">Maximum CNIA that can be recovered </t>
  </si>
  <si>
    <r>
      <t>Licensee's NIA Percentage (NIAV</t>
    </r>
    <r>
      <rPr>
        <b/>
        <vertAlign val="subscript"/>
        <sz val="10"/>
        <color theme="1"/>
        <rFont val="Verdana"/>
        <family val="2"/>
      </rPr>
      <t>2020/21</t>
    </r>
    <r>
      <rPr>
        <b/>
        <sz val="10"/>
        <color theme="1"/>
        <rFont val="Verdana"/>
        <family val="2"/>
      </rPr>
      <t>)</t>
    </r>
  </si>
  <si>
    <t>the value of NIAV2020/21 is calculated in accordance with Part B of Special Condition 3H (The Network Innovation Allowance) of this licence as in force on 31 March 2021;</t>
  </si>
  <si>
    <r>
      <t>Base Revenue for Formula Year (NGETBR</t>
    </r>
    <r>
      <rPr>
        <b/>
        <vertAlign val="subscript"/>
        <sz val="10"/>
        <color theme="1"/>
        <rFont val="Verdana"/>
        <family val="2"/>
      </rPr>
      <t>2020/21</t>
    </r>
    <r>
      <rPr>
        <b/>
        <sz val="10"/>
        <color theme="1"/>
        <rFont val="Verdana"/>
        <family val="2"/>
      </rPr>
      <t>)</t>
    </r>
  </si>
  <si>
    <t>the value of NGETBR2020/21 is the value of ‘BR’ as calculated in accordance with Part B of Special Condition 3H (The Network Innovation Allowance) of this licence as in force on 31 March 2021;</t>
  </si>
  <si>
    <r>
      <t>Eligible NIA Expenditure for Formula Year 2020/21 (ENIA</t>
    </r>
    <r>
      <rPr>
        <b/>
        <vertAlign val="subscript"/>
        <sz val="10"/>
        <color theme="1"/>
        <rFont val="Verdana"/>
        <family val="2"/>
      </rPr>
      <t>2020/21</t>
    </r>
    <r>
      <rPr>
        <b/>
        <sz val="10"/>
        <color theme="1"/>
        <rFont val="Verdana"/>
        <family val="2"/>
      </rPr>
      <t>)</t>
    </r>
  </si>
  <si>
    <t>the value of ENIA2020/21 is calculated in accordance with Part B of Special Condition 3H (The Network Innovation Allowance) of this licence as in force on 31 March 2021; and</t>
  </si>
  <si>
    <r>
      <t>Eligible NIC Bid Preparation Costs for Formula Year 2020/21 (BPC</t>
    </r>
    <r>
      <rPr>
        <b/>
        <vertAlign val="subscript"/>
        <sz val="10"/>
        <color theme="1"/>
        <rFont val="Verdana"/>
        <family val="2"/>
      </rPr>
      <t>2020/21</t>
    </r>
    <r>
      <rPr>
        <b/>
        <sz val="10"/>
        <color theme="1"/>
        <rFont val="Verdana"/>
        <family val="2"/>
      </rPr>
      <t>)</t>
    </r>
  </si>
  <si>
    <t>the value of BPC2020/21 is calculated in accordance with Part B of Special Condition 3H (The Network Innovation Allowance) of this licence as in force on 31 March 2021.</t>
  </si>
  <si>
    <t>Maximum CNIA that can be recovered (CNIAV)</t>
  </si>
  <si>
    <t>CNIA (carry-over network innovation allowance) to be recovered</t>
  </si>
  <si>
    <t>CNIA to be recovered (CNIAt)</t>
  </si>
  <si>
    <t>Project Ref</t>
  </si>
  <si>
    <t>Project Name</t>
  </si>
  <si>
    <t>2013/14</t>
  </si>
  <si>
    <t>2014/15</t>
  </si>
  <si>
    <t>2015/16</t>
  </si>
  <si>
    <t>Unfunded Network Innovation Competition costs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</si>
  <si>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</si>
  <si>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</si>
  <si>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</si>
  <si>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</si>
  <si>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</si>
  <si>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</si>
  <si>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</si>
  <si>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Competition Type</t>
  </si>
  <si>
    <t>Unfunded Strategic Innovation Fund costs</t>
  </si>
  <si>
    <t>SIF Funding by project</t>
  </si>
  <si>
    <t>SIF Halted Project Revenues</t>
  </si>
  <si>
    <t>SIF Disallowed Expenditure</t>
  </si>
  <si>
    <t>SIF Royalties by project</t>
  </si>
  <si>
    <t>SIF Directly Attributable Costs</t>
  </si>
  <si>
    <t>SIF Returned Royalty Income by Project</t>
  </si>
  <si>
    <t>Retained SIF Royalties by Project</t>
  </si>
  <si>
    <t>SUBMITTED SEPARATELY</t>
  </si>
  <si>
    <t>Capacity Market (CM) / Capacity Agreement (CA) Data</t>
  </si>
  <si>
    <t>No. of CM pre-qualifications received</t>
  </si>
  <si>
    <t>No.</t>
  </si>
  <si>
    <t>No. of CM pre-qualifications approved</t>
  </si>
  <si>
    <t>No. of CM pre-qualifications rejected</t>
  </si>
  <si>
    <t>No. of CM Tier 1 disputes received</t>
  </si>
  <si>
    <t>No. of CM Tier 2 disputes received</t>
  </si>
  <si>
    <t>No. of pre-qualification decision themes overturned by Ofgem</t>
  </si>
  <si>
    <t>No. of CA terminated</t>
  </si>
  <si>
    <t>No. of Tier 1 disputes received relating to CA terminations</t>
  </si>
  <si>
    <t>No. of Tier 1 disputes received relating to CA register</t>
  </si>
  <si>
    <t>No. of CA notices issued</t>
  </si>
  <si>
    <t>No. of Tier 1 disputes received relating to CA notices</t>
  </si>
  <si>
    <t>Contracts for Difference (CfD) Data</t>
  </si>
  <si>
    <t>No. of CfD applications received</t>
  </si>
  <si>
    <t>No. of CfD applications approved</t>
  </si>
  <si>
    <t>No. of CfD applications rejected</t>
  </si>
  <si>
    <t>No. of CfD reviews</t>
  </si>
  <si>
    <t>No. of CfD appeals</t>
  </si>
  <si>
    <t>No. of CfD qualification decision themes overturned by Ofgem</t>
  </si>
  <si>
    <t>Demand Side Response (DSR)</t>
  </si>
  <si>
    <t>No. of DSR pre-qualifications received</t>
  </si>
  <si>
    <t>No. of DSR pre-qualifications approved</t>
  </si>
  <si>
    <t>No. of DSR pre-qualifications rejected</t>
  </si>
  <si>
    <t>No. of DSR Tier 1 disputes received</t>
  </si>
  <si>
    <t>No. of DSR Tier 2 disputes received</t>
  </si>
  <si>
    <t>Volume of DSR capacity pre-qualified</t>
  </si>
  <si>
    <t>GW</t>
  </si>
  <si>
    <t>Peak National Demand Forecasting Accuracy (DFA)</t>
  </si>
  <si>
    <t>Peak National Demand Actual</t>
  </si>
  <si>
    <t>Peak National Demand Forecast 1 year ahead</t>
  </si>
  <si>
    <t>Peak National Demand Forecast 4 years ahead</t>
  </si>
  <si>
    <t>Customer and Stakeholder Satisfaction Survey Incentive (CSSS)</t>
  </si>
  <si>
    <t>No. of responses to CM customer and stakeholder satisfaction surveys</t>
  </si>
  <si>
    <t xml:space="preserve">Average CM score for overall satisfaction </t>
  </si>
  <si>
    <t>-</t>
  </si>
  <si>
    <t>No. of responses to CfD customer and stakeholder satisfaction surveys</t>
  </si>
  <si>
    <t xml:space="preserve">Average CfD score for overall satisfaction </t>
  </si>
  <si>
    <t>MARCH OBR Update</t>
  </si>
  <si>
    <t>FORECAST BASED ON MARCH OBR UPDATE</t>
  </si>
  <si>
    <t>OCT OBR Update</t>
  </si>
  <si>
    <t>To be selected by Ofgem if applicable</t>
  </si>
  <si>
    <t>Imported/ Linked Value</t>
  </si>
  <si>
    <t>National Grid Electricity System Operator Ltd</t>
  </si>
  <si>
    <t>Regulatory Year ending 31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</si>
</sst>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0.0;[Red]\-0.0;\-"/>
    <numFmt numFmtId="190" formatCode="#,###%;#,###%;\-"/>
    <numFmt numFmtId="191" formatCode="_-* #,##0.000_-;\-* #,##0.000_-;_-* &quot;-&quot;???_-;_-@_-"/>
    <numFmt numFmtId="192" formatCode="[$-809]dd\ mmmm\ yyyy;@"/>
    <numFmt numFmtId="193" formatCode="0.000%"/>
    <numFmt numFmtId="194" formatCode="#,##0.000;[Red]\-#,##0.000;0.000"/>
    <numFmt numFmtId="195" formatCode="_(* #,##0.000_);_(* \(#,##0.000\);_(* &quot;-&quot;??_);_(@_)"/>
    <numFmt numFmtId="196" formatCode="#,##0.00;[Red]\-#,##0.00;0.00"/>
    <numFmt numFmtId="197" formatCode="_(* #,##0.0000000_);_(* \(#,##0.0000000\);_(* &quot;-&quot;??_);_(@_)"/>
    <numFmt numFmtId="198" formatCode="0.00;\-0.00;\-"/>
    <numFmt numFmtId="199" formatCode="0.000"/>
    <numFmt numFmtId="200" formatCode="#,##0.000;[Red]\-#,##0.000;\-"/>
    <numFmt numFmtId="201" formatCode="#,##0.000_ ;[Red]\-#,##0.000\ "/>
    <numFmt numFmtId="202" formatCode="#,##0.0000;[Red]\-#,##0.0000;\-"/>
  </numFmts>
  <fonts count="153">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Verdana"/>
      <family val="2"/>
    </font>
    <font>
      <sz val="11"/>
      <name val="Arial"/>
      <family val="2"/>
    </font>
    <font>
      <u/>
      <sz val="10"/>
      <color theme="10"/>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i/>
      <sz val="10"/>
      <color theme="1"/>
      <name val="Verdana"/>
      <family val="2"/>
    </font>
    <font>
      <u/>
      <sz val="10"/>
      <color theme="10"/>
      <name val="Verdana"/>
      <family val="2"/>
    </font>
    <font>
      <sz val="10"/>
      <color theme="0" tint="-4.9989318521683403E-2"/>
      <name val="Gill Sans MT"/>
      <family val="2"/>
    </font>
    <font>
      <sz val="10"/>
      <name val="Gill Sans MT"/>
      <family val="2"/>
    </font>
    <font>
      <b/>
      <vertAlign val="subscript"/>
      <sz val="10"/>
      <color theme="1"/>
      <name val="Verdana"/>
      <family val="2"/>
    </font>
    <font>
      <sz val="8"/>
      <name val="Verdana"/>
      <family val="2"/>
    </font>
    <font>
      <vertAlign val="subscript"/>
      <sz val="10"/>
      <color theme="1"/>
      <name val="Verdana"/>
      <family val="2"/>
    </font>
    <font>
      <sz val="10"/>
      <color theme="6"/>
      <name val="Verdana"/>
      <family val="2"/>
    </font>
    <font>
      <b/>
      <sz val="14"/>
      <name val="Verdana"/>
      <family val="2"/>
    </font>
    <font>
      <b/>
      <vertAlign val="subscript"/>
      <sz val="14"/>
      <name val="Verdana"/>
      <family val="2"/>
    </font>
    <font>
      <sz val="10"/>
      <color indexed="12"/>
      <name val="Verdana"/>
      <family val="2"/>
    </font>
    <font>
      <i/>
      <sz val="10"/>
      <color theme="0" tint="-0.499984740745262"/>
      <name val="Verdana"/>
      <family val="2"/>
    </font>
    <font>
      <sz val="10"/>
      <color rgb="FFFF0000"/>
      <name val="Verdana"/>
      <family val="2"/>
    </font>
    <font>
      <b/>
      <i/>
      <sz val="11"/>
      <color theme="1"/>
      <name val="Calibri"/>
      <family val="2"/>
      <scheme val="minor"/>
    </font>
    <font>
      <b/>
      <i/>
      <sz val="10"/>
      <color theme="1"/>
      <name val="Verdana"/>
      <family val="2"/>
    </font>
    <font>
      <sz val="11"/>
      <color theme="1"/>
      <name val="Verdana"/>
      <family val="2"/>
    </font>
    <font>
      <b/>
      <sz val="11"/>
      <color rgb="FFFF0000"/>
      <name val="Calibri"/>
      <family val="2"/>
      <scheme val="minor"/>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b/>
      <sz val="10"/>
      <color rgb="FF000000"/>
      <name val="Verdana"/>
      <family val="2"/>
    </font>
    <font>
      <sz val="10"/>
      <color rgb="FF000000"/>
      <name val="Verdana"/>
      <family val="2"/>
    </font>
    <font>
      <u/>
      <sz val="11"/>
      <color indexed="12"/>
      <name val="CG Omega"/>
      <family val="2"/>
    </font>
    <font>
      <vertAlign val="subscript"/>
      <sz val="11"/>
      <color theme="1"/>
      <name val="Arial"/>
      <family val="2"/>
    </font>
    <font>
      <vertAlign val="subscript"/>
      <sz val="11"/>
      <color rgb="FF848484"/>
      <name val="Calibri"/>
      <family val="2"/>
    </font>
    <font>
      <b/>
      <sz val="14"/>
      <color theme="1"/>
      <name val="Verdana"/>
      <family val="2"/>
    </font>
    <font>
      <sz val="8"/>
      <color theme="1"/>
      <name val="Calibri"/>
      <family val="2"/>
      <scheme val="minor"/>
    </font>
    <font>
      <sz val="8"/>
      <color theme="1"/>
      <name val="Verdana"/>
      <family val="2"/>
    </font>
    <font>
      <b/>
      <vertAlign val="subscript"/>
      <sz val="12"/>
      <color theme="1"/>
      <name val="Arial"/>
      <family val="2"/>
    </font>
    <font>
      <b/>
      <sz val="12"/>
      <color theme="1"/>
      <name val="Arial"/>
      <family val="2"/>
    </font>
    <font>
      <i/>
      <sz val="10"/>
      <name val="Verdana"/>
      <family val="2"/>
    </font>
    <font>
      <b/>
      <sz val="9"/>
      <name val="Arial"/>
      <family val="2"/>
    </font>
    <font>
      <i/>
      <u/>
      <sz val="11"/>
      <name val="Arial"/>
      <family val="2"/>
    </font>
    <font>
      <i/>
      <u/>
      <sz val="10"/>
      <name val="Verdana"/>
      <family val="2"/>
    </font>
    <font>
      <b/>
      <u/>
      <sz val="11"/>
      <name val="Arial"/>
      <family val="2"/>
    </font>
    <font>
      <b/>
      <u/>
      <sz val="10"/>
      <name val="Verdana"/>
      <family val="2"/>
    </font>
    <font>
      <u/>
      <sz val="10"/>
      <name val="Verdana"/>
      <family val="2"/>
    </font>
    <font>
      <b/>
      <u/>
      <sz val="10"/>
      <color theme="1"/>
      <name val="Verdana"/>
      <family val="2"/>
    </font>
    <font>
      <sz val="10"/>
      <color indexed="10"/>
      <name val="Verdana"/>
      <family val="2"/>
    </font>
    <font>
      <b/>
      <sz val="12"/>
      <color indexed="8"/>
      <name val="Verdana"/>
      <family val="2"/>
    </font>
    <font>
      <b/>
      <sz val="12"/>
      <name val="Verdana"/>
      <family val="2"/>
    </font>
    <font>
      <b/>
      <sz val="11"/>
      <color indexed="8"/>
      <name val="Verdana"/>
      <family val="2"/>
    </font>
    <font>
      <i/>
      <sz val="10"/>
      <color theme="6" tint="-0.499984740745262"/>
      <name val="Verdana"/>
      <family val="2"/>
    </font>
    <font>
      <sz val="11"/>
      <color theme="0" tint="-0.499984740745262"/>
      <name val="Calibri"/>
      <family val="2"/>
      <scheme val="minor"/>
    </font>
    <font>
      <b/>
      <u/>
      <sz val="11"/>
      <name val="Verdana"/>
      <family val="2"/>
    </font>
    <font>
      <sz val="11"/>
      <name val="Times New Roman"/>
      <family val="1"/>
    </font>
    <font>
      <b/>
      <i/>
      <sz val="11"/>
      <name val="Times New Roman"/>
      <family val="1"/>
    </font>
    <font>
      <sz val="11"/>
      <color indexed="10"/>
      <name val="Times New Roman"/>
      <family val="1"/>
    </font>
    <font>
      <b/>
      <sz val="11"/>
      <name val="Times New Roman"/>
      <family val="1"/>
    </font>
  </fonts>
  <fills count="1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rgb="FF7030A0"/>
        <bgColor indexed="64"/>
      </patternFill>
    </fill>
    <fill>
      <patternFill patternType="solid">
        <fgColor rgb="FF00B050"/>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8" tint="0.59999389629810485"/>
        <bgColor rgb="FF000000"/>
      </patternFill>
    </fill>
    <fill>
      <patternFill patternType="solid">
        <fgColor theme="7" tint="0.59999389629810485"/>
        <bgColor rgb="FF000000"/>
      </patternFill>
    </fill>
    <fill>
      <patternFill patternType="solid">
        <fgColor theme="0"/>
        <bgColor rgb="FF000000"/>
      </patternFill>
    </fill>
    <fill>
      <patternFill patternType="solid">
        <fgColor rgb="FFC0C0C0"/>
        <bgColor indexed="64"/>
      </patternFill>
    </fill>
    <fill>
      <patternFill patternType="solid">
        <fgColor theme="7" tint="0.59999389629810485"/>
        <bgColor theme="6"/>
      </patternFill>
    </fill>
    <fill>
      <patternFill patternType="solid">
        <fgColor theme="8" tint="0.59999389629810485"/>
        <bgColor theme="6"/>
      </patternFill>
    </fill>
    <fill>
      <patternFill patternType="solid">
        <fgColor theme="9" tint="0.59999389629810485"/>
        <bgColor theme="6"/>
      </patternFill>
    </fill>
    <fill>
      <patternFill patternType="solid">
        <fgColor theme="6" tint="0.39997558519241921"/>
        <bgColor theme="6"/>
      </patternFill>
    </fill>
    <fill>
      <patternFill patternType="solid">
        <fgColor theme="8" tint="0.39997558519241921"/>
        <bgColor indexed="64"/>
      </patternFill>
    </fill>
    <fill>
      <patternFill patternType="solid">
        <fgColor rgb="FFCCFFCC"/>
        <bgColor indexed="64"/>
      </patternFill>
    </fill>
    <fill>
      <patternFill patternType="solid">
        <fgColor rgb="FFF4B084"/>
        <bgColor indexed="64"/>
      </patternFill>
    </fill>
  </fills>
  <borders count="1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style="thin">
        <color auto="1"/>
      </left>
      <right/>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6091">
    <xf numFmtId="0" fontId="0" fillId="0" borderId="0"/>
    <xf numFmtId="0" fontId="8" fillId="0" borderId="0"/>
    <xf numFmtId="0" fontId="8" fillId="0" borderId="0"/>
    <xf numFmtId="0" fontId="8" fillId="0" borderId="0"/>
    <xf numFmtId="0" fontId="8" fillId="0" borderId="0"/>
    <xf numFmtId="0" fontId="5" fillId="35" borderId="0" applyNumberFormat="0" applyBorder="0" applyAlignment="0" applyProtection="0"/>
    <xf numFmtId="0" fontId="14" fillId="36" borderId="0" applyNumberFormat="0" applyBorder="0" applyAlignment="0" applyProtection="0"/>
    <xf numFmtId="0" fontId="5" fillId="0" borderId="0"/>
    <xf numFmtId="0" fontId="5" fillId="37" borderId="0" applyNumberFormat="0" applyFont="0" applyBorder="0" applyAlignment="0" applyProtection="0"/>
    <xf numFmtId="4" fontId="5" fillId="38" borderId="0" applyBorder="0" applyAlignment="0" applyProtection="0"/>
    <xf numFmtId="4" fontId="5" fillId="39" borderId="0"/>
    <xf numFmtId="4" fontId="5" fillId="40" borderId="0"/>
    <xf numFmtId="0" fontId="15" fillId="0" borderId="19" applyFill="0"/>
    <xf numFmtId="0" fontId="17" fillId="0" borderId="0"/>
    <xf numFmtId="0" fontId="21" fillId="0" borderId="0" applyNumberFormat="0" applyFill="0" applyBorder="0" applyAlignment="0" applyProtection="0">
      <alignment vertical="top"/>
      <protection locked="0"/>
    </xf>
    <xf numFmtId="0" fontId="16" fillId="0" borderId="0"/>
    <xf numFmtId="0" fontId="5" fillId="0" borderId="0"/>
    <xf numFmtId="0" fontId="16" fillId="0" borderId="0"/>
    <xf numFmtId="0" fontId="5" fillId="0" borderId="0"/>
    <xf numFmtId="0" fontId="16" fillId="0" borderId="0"/>
    <xf numFmtId="0" fontId="17" fillId="0" borderId="0"/>
    <xf numFmtId="0" fontId="16" fillId="0" borderId="0"/>
    <xf numFmtId="170" fontId="16" fillId="0" borderId="0" applyFont="0" applyFill="0" applyBorder="0" applyAlignment="0" applyProtection="0"/>
    <xf numFmtId="4" fontId="32" fillId="67" borderId="84" applyNumberFormat="0" applyProtection="0">
      <alignment horizontal="right" vertical="center"/>
    </xf>
    <xf numFmtId="0" fontId="17" fillId="0" borderId="0"/>
    <xf numFmtId="0" fontId="17" fillId="0" borderId="0"/>
    <xf numFmtId="0" fontId="17" fillId="0" borderId="0"/>
    <xf numFmtId="0" fontId="27" fillId="48" borderId="0" applyNumberFormat="0" applyBorder="0" applyAlignment="0" applyProtection="0"/>
    <xf numFmtId="0" fontId="27" fillId="49" borderId="0" applyNumberFormat="0" applyBorder="0" applyAlignment="0" applyProtection="0"/>
    <xf numFmtId="0" fontId="28"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56"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7" fillId="57" borderId="0" applyNumberFormat="0" applyBorder="0" applyAlignment="0" applyProtection="0"/>
    <xf numFmtId="0" fontId="27" fillId="52" borderId="0" applyNumberFormat="0" applyBorder="0" applyAlignment="0" applyProtection="0"/>
    <xf numFmtId="0" fontId="28" fillId="58" borderId="0" applyNumberFormat="0" applyBorder="0" applyAlignment="0" applyProtection="0"/>
    <xf numFmtId="0" fontId="29" fillId="59"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9" fontId="15" fillId="0" borderId="0" applyFont="0" applyFill="0" applyBorder="0" applyAlignment="0" applyProtection="0"/>
    <xf numFmtId="4" fontId="30" fillId="62" borderId="30" applyNumberFormat="0" applyProtection="0">
      <alignment vertical="center"/>
    </xf>
    <xf numFmtId="4" fontId="31" fillId="62" borderId="30" applyNumberFormat="0" applyProtection="0">
      <alignment vertical="center"/>
    </xf>
    <xf numFmtId="4" fontId="30" fillId="62" borderId="30" applyNumberFormat="0" applyProtection="0">
      <alignment horizontal="left" vertical="center" indent="1"/>
    </xf>
    <xf numFmtId="0" fontId="30" fillId="62" borderId="30" applyNumberFormat="0" applyProtection="0">
      <alignment horizontal="left" vertical="top" indent="1"/>
    </xf>
    <xf numFmtId="4" fontId="30" fillId="63" borderId="0" applyNumberFormat="0" applyProtection="0">
      <alignment horizontal="left" vertical="center" indent="1"/>
    </xf>
    <xf numFmtId="4" fontId="32" fillId="64" borderId="30" applyNumberFormat="0" applyProtection="0">
      <alignment horizontal="right" vertical="center"/>
    </xf>
    <xf numFmtId="4" fontId="32" fillId="65" borderId="30" applyNumberFormat="0" applyProtection="0">
      <alignment horizontal="right" vertical="center"/>
    </xf>
    <xf numFmtId="4" fontId="32" fillId="66" borderId="30" applyNumberFormat="0" applyProtection="0">
      <alignment horizontal="right" vertical="center"/>
    </xf>
    <xf numFmtId="4" fontId="32" fillId="67" borderId="30" applyNumberFormat="0" applyProtection="0">
      <alignment horizontal="right" vertical="center"/>
    </xf>
    <xf numFmtId="4" fontId="32" fillId="68" borderId="30" applyNumberFormat="0" applyProtection="0">
      <alignment horizontal="right" vertical="center"/>
    </xf>
    <xf numFmtId="4" fontId="32" fillId="69" borderId="30" applyNumberFormat="0" applyProtection="0">
      <alignment horizontal="right" vertical="center"/>
    </xf>
    <xf numFmtId="4" fontId="32" fillId="70" borderId="30" applyNumberFormat="0" applyProtection="0">
      <alignment horizontal="right" vertical="center"/>
    </xf>
    <xf numFmtId="4" fontId="32" fillId="71" borderId="30" applyNumberFormat="0" applyProtection="0">
      <alignment horizontal="right" vertical="center"/>
    </xf>
    <xf numFmtId="4" fontId="32" fillId="72" borderId="30" applyNumberFormat="0" applyProtection="0">
      <alignment horizontal="right" vertical="center"/>
    </xf>
    <xf numFmtId="4" fontId="30" fillId="73" borderId="31" applyNumberFormat="0" applyProtection="0">
      <alignment horizontal="left" vertical="center" indent="1"/>
    </xf>
    <xf numFmtId="4" fontId="32" fillId="74" borderId="0" applyNumberFormat="0" applyProtection="0">
      <alignment horizontal="left" vertical="center" indent="1"/>
    </xf>
    <xf numFmtId="4" fontId="33" fillId="75" borderId="0" applyNumberFormat="0" applyProtection="0">
      <alignment horizontal="left" vertical="center" indent="1"/>
    </xf>
    <xf numFmtId="4" fontId="32" fillId="63" borderId="30" applyNumberFormat="0" applyProtection="0">
      <alignment horizontal="right" vertical="center"/>
    </xf>
    <xf numFmtId="4" fontId="32" fillId="74" borderId="0" applyNumberFormat="0" applyProtection="0">
      <alignment horizontal="left" vertical="center" indent="1"/>
    </xf>
    <xf numFmtId="4" fontId="32" fillId="63" borderId="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top" indent="1"/>
    </xf>
    <xf numFmtId="0" fontId="16" fillId="63" borderId="30" applyNumberFormat="0" applyProtection="0">
      <alignment horizontal="left" vertical="center" indent="1"/>
    </xf>
    <xf numFmtId="0" fontId="16" fillId="63" borderId="30" applyNumberFormat="0" applyProtection="0">
      <alignment horizontal="left" vertical="top" indent="1"/>
    </xf>
    <xf numFmtId="0" fontId="16" fillId="76" borderId="30" applyNumberFormat="0" applyProtection="0">
      <alignment horizontal="left" vertical="center" indent="1"/>
    </xf>
    <xf numFmtId="0" fontId="16" fillId="76" borderId="30" applyNumberFormat="0" applyProtection="0">
      <alignment horizontal="left" vertical="top" indent="1"/>
    </xf>
    <xf numFmtId="0" fontId="16" fillId="74" borderId="30" applyNumberFormat="0" applyProtection="0">
      <alignment horizontal="left" vertical="center" indent="1"/>
    </xf>
    <xf numFmtId="0" fontId="16" fillId="74" borderId="30" applyNumberFormat="0" applyProtection="0">
      <alignment horizontal="left" vertical="top" indent="1"/>
    </xf>
    <xf numFmtId="0" fontId="16" fillId="77" borderId="19" applyNumberFormat="0">
      <protection locked="0"/>
    </xf>
    <xf numFmtId="4" fontId="32" fillId="78" borderId="30" applyNumberFormat="0" applyProtection="0">
      <alignment vertical="center"/>
    </xf>
    <xf numFmtId="4" fontId="34" fillId="78" borderId="30" applyNumberFormat="0" applyProtection="0">
      <alignment vertical="center"/>
    </xf>
    <xf numFmtId="4" fontId="32" fillId="78" borderId="30" applyNumberFormat="0" applyProtection="0">
      <alignment horizontal="left" vertical="center" indent="1"/>
    </xf>
    <xf numFmtId="0" fontId="32" fillId="78" borderId="30" applyNumberFormat="0" applyProtection="0">
      <alignment horizontal="left" vertical="top" indent="1"/>
    </xf>
    <xf numFmtId="4" fontId="32" fillId="74" borderId="30" applyNumberFormat="0" applyProtection="0">
      <alignment horizontal="right" vertical="center"/>
    </xf>
    <xf numFmtId="4" fontId="34" fillId="74" borderId="30" applyNumberFormat="0" applyProtection="0">
      <alignment horizontal="right" vertical="center"/>
    </xf>
    <xf numFmtId="4" fontId="32" fillId="63" borderId="30" applyNumberFormat="0" applyProtection="0">
      <alignment horizontal="left" vertical="center" indent="1"/>
    </xf>
    <xf numFmtId="0" fontId="32" fillId="63" borderId="30" applyNumberFormat="0" applyProtection="0">
      <alignment horizontal="left" vertical="top" indent="1"/>
    </xf>
    <xf numFmtId="4" fontId="35" fillId="79" borderId="0" applyNumberFormat="0" applyProtection="0">
      <alignment horizontal="left" vertical="center" indent="1"/>
    </xf>
    <xf numFmtId="4" fontId="36" fillId="74" borderId="30" applyNumberFormat="0" applyProtection="0">
      <alignment horizontal="right" vertical="center"/>
    </xf>
    <xf numFmtId="0" fontId="37" fillId="0" borderId="0" applyNumberFormat="0" applyFill="0" applyBorder="0" applyAlignment="0" applyProtection="0"/>
    <xf numFmtId="0" fontId="16" fillId="0" borderId="0"/>
    <xf numFmtId="9" fontId="38" fillId="0" borderId="0" applyFont="0" applyFill="0" applyBorder="0" applyAlignment="0" applyProtection="0"/>
    <xf numFmtId="0" fontId="16" fillId="0" borderId="0"/>
    <xf numFmtId="0" fontId="17" fillId="0" borderId="0"/>
    <xf numFmtId="0" fontId="17" fillId="0" borderId="0"/>
    <xf numFmtId="164" fontId="17" fillId="0" borderId="0" applyFont="0" applyFill="0" applyBorder="0" applyAlignment="0" applyProtection="0"/>
    <xf numFmtId="0" fontId="16" fillId="0" borderId="0"/>
    <xf numFmtId="0" fontId="32" fillId="63" borderId="0" applyNumberFormat="0" applyBorder="0" applyAlignment="0" applyProtection="0"/>
    <xf numFmtId="0" fontId="32" fillId="65" borderId="0" applyNumberFormat="0" applyBorder="0" applyAlignment="0" applyProtection="0"/>
    <xf numFmtId="0" fontId="32" fillId="78" borderId="0" applyNumberFormat="0" applyBorder="0" applyAlignment="0" applyProtection="0"/>
    <xf numFmtId="0" fontId="32" fillId="77" borderId="0" applyNumberFormat="0" applyBorder="0" applyAlignment="0" applyProtection="0"/>
    <xf numFmtId="0" fontId="32" fillId="76" borderId="0" applyNumberFormat="0" applyBorder="0" applyAlignment="0" applyProtection="0"/>
    <xf numFmtId="0" fontId="32" fillId="64" borderId="0" applyNumberFormat="0" applyBorder="0" applyAlignment="0" applyProtection="0"/>
    <xf numFmtId="0" fontId="32" fillId="75" borderId="0" applyNumberFormat="0" applyBorder="0" applyAlignment="0" applyProtection="0"/>
    <xf numFmtId="0" fontId="32" fillId="65" borderId="0" applyNumberFormat="0" applyBorder="0" applyAlignment="0" applyProtection="0"/>
    <xf numFmtId="0" fontId="32" fillId="70" borderId="0" applyNumberFormat="0" applyBorder="0" applyAlignment="0" applyProtection="0"/>
    <xf numFmtId="0" fontId="32" fillId="84" borderId="0" applyNumberFormat="0" applyBorder="0" applyAlignment="0" applyProtection="0"/>
    <xf numFmtId="0" fontId="32" fillId="75" borderId="0" applyNumberFormat="0" applyBorder="0" applyAlignment="0" applyProtection="0"/>
    <xf numFmtId="0" fontId="32" fillId="85" borderId="0" applyNumberFormat="0" applyBorder="0" applyAlignment="0" applyProtection="0"/>
    <xf numFmtId="0" fontId="55" fillId="75" borderId="0" applyNumberFormat="0" applyBorder="0" applyAlignment="0" applyProtection="0"/>
    <xf numFmtId="0" fontId="55" fillId="65" borderId="0" applyNumberFormat="0" applyBorder="0" applyAlignment="0" applyProtection="0"/>
    <xf numFmtId="0" fontId="55" fillId="70" borderId="0" applyNumberFormat="0" applyBorder="0" applyAlignment="0" applyProtection="0"/>
    <xf numFmtId="0" fontId="55" fillId="84" borderId="0" applyNumberFormat="0" applyBorder="0" applyAlignment="0" applyProtection="0"/>
    <xf numFmtId="0" fontId="55" fillId="75" borderId="0" applyNumberFormat="0" applyBorder="0" applyAlignment="0" applyProtection="0"/>
    <xf numFmtId="0" fontId="55" fillId="85" borderId="0" applyNumberFormat="0" applyBorder="0" applyAlignment="0" applyProtection="0"/>
    <xf numFmtId="0" fontId="28" fillId="86" borderId="0" applyNumberFormat="0" applyBorder="0" applyAlignment="0" applyProtection="0"/>
    <xf numFmtId="0" fontId="28" fillId="87" borderId="0" applyNumberFormat="0" applyBorder="0" applyAlignment="0" applyProtection="0"/>
    <xf numFmtId="0" fontId="28" fillId="53" borderId="0" applyNumberFormat="0" applyBorder="0" applyAlignment="0" applyProtection="0"/>
    <xf numFmtId="0" fontId="28" fillId="88" borderId="0" applyNumberFormat="0" applyBorder="0" applyAlignment="0" applyProtection="0"/>
    <xf numFmtId="0" fontId="28" fillId="89" borderId="0" applyNumberFormat="0" applyBorder="0" applyAlignment="0" applyProtection="0"/>
    <xf numFmtId="0" fontId="28" fillId="90" borderId="0" applyNumberFormat="0" applyBorder="0" applyAlignment="0" applyProtection="0"/>
    <xf numFmtId="0" fontId="56" fillId="52" borderId="0" applyNumberFormat="0" applyBorder="0" applyAlignment="0" applyProtection="0"/>
    <xf numFmtId="0" fontId="57" fillId="91" borderId="33" applyNumberFormat="0" applyAlignment="0" applyProtection="0"/>
    <xf numFmtId="0" fontId="58" fillId="53" borderId="34" applyNumberFormat="0" applyAlignment="0" applyProtection="0"/>
    <xf numFmtId="0" fontId="59" fillId="0" borderId="0" applyNumberFormat="0" applyFill="0" applyBorder="0" applyAlignment="0" applyProtection="0"/>
    <xf numFmtId="0" fontId="60" fillId="92" borderId="0" applyNumberFormat="0" applyBorder="0" applyAlignment="0" applyProtection="0"/>
    <xf numFmtId="0" fontId="61" fillId="0" borderId="35" applyNumberFormat="0" applyFill="0" applyAlignment="0" applyProtection="0"/>
    <xf numFmtId="0" fontId="62" fillId="0" borderId="36" applyNumberFormat="0" applyFill="0" applyAlignment="0" applyProtection="0"/>
    <xf numFmtId="0" fontId="63" fillId="0" borderId="37" applyNumberFormat="0" applyFill="0" applyAlignment="0" applyProtection="0"/>
    <xf numFmtId="0" fontId="63" fillId="0" borderId="0" applyNumberFormat="0" applyFill="0" applyBorder="0" applyAlignment="0" applyProtection="0"/>
    <xf numFmtId="0" fontId="64" fillId="58" borderId="33" applyNumberFormat="0" applyAlignment="0" applyProtection="0"/>
    <xf numFmtId="0" fontId="65" fillId="0" borderId="38" applyNumberFormat="0" applyFill="0" applyAlignment="0" applyProtection="0"/>
    <xf numFmtId="0" fontId="66" fillId="58" borderId="0" applyNumberFormat="0" applyBorder="0" applyAlignment="0" applyProtection="0"/>
    <xf numFmtId="0" fontId="16" fillId="57" borderId="39" applyNumberFormat="0" applyFont="0" applyAlignment="0" applyProtection="0"/>
    <xf numFmtId="0" fontId="67" fillId="91" borderId="40" applyNumberFormat="0" applyAlignment="0" applyProtection="0"/>
    <xf numFmtId="0" fontId="28" fillId="90" borderId="0" applyNumberFormat="0" applyBorder="0" applyAlignment="0" applyProtection="0"/>
    <xf numFmtId="0" fontId="28" fillId="89" borderId="0" applyNumberFormat="0" applyBorder="0" applyAlignment="0" applyProtection="0"/>
    <xf numFmtId="0" fontId="28" fillId="88" borderId="0" applyNumberFormat="0" applyBorder="0" applyAlignment="0" applyProtection="0"/>
    <xf numFmtId="0" fontId="28" fillId="53" borderId="0" applyNumberFormat="0" applyBorder="0" applyAlignment="0" applyProtection="0"/>
    <xf numFmtId="0" fontId="28" fillId="87" borderId="0" applyNumberFormat="0" applyBorder="0" applyAlignment="0" applyProtection="0"/>
    <xf numFmtId="0" fontId="28" fillId="86" borderId="0" applyNumberFormat="0" applyBorder="0" applyAlignment="0" applyProtection="0"/>
    <xf numFmtId="0" fontId="37" fillId="0" borderId="0" applyNumberFormat="0" applyFill="0" applyBorder="0" applyAlignment="0" applyProtection="0"/>
    <xf numFmtId="0" fontId="29" fillId="0" borderId="41" applyNumberFormat="0" applyFill="0" applyAlignment="0" applyProtection="0"/>
    <xf numFmtId="0" fontId="68" fillId="0" borderId="0" applyNumberFormat="0" applyFill="0" applyBorder="0" applyAlignment="0" applyProtection="0"/>
    <xf numFmtId="0" fontId="25" fillId="0" borderId="0"/>
    <xf numFmtId="4" fontId="32" fillId="74" borderId="0" applyNumberFormat="0" applyProtection="0">
      <alignment horizontal="left" vertical="center" indent="1"/>
    </xf>
    <xf numFmtId="4" fontId="32" fillId="63" borderId="0" applyNumberFormat="0" applyProtection="0">
      <alignment horizontal="left" vertical="center" inden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25" fillId="8" borderId="8" applyNumberFormat="0" applyFont="0" applyAlignment="0" applyProtection="0"/>
    <xf numFmtId="0" fontId="53" fillId="0" borderId="0" applyNumberFormat="0" applyFill="0" applyBorder="0" applyAlignment="0" applyProtection="0"/>
    <xf numFmtId="0" fontId="24" fillId="0" borderId="9" applyNumberFormat="0" applyFill="0" applyAlignment="0" applyProtection="0"/>
    <xf numFmtId="0" fontId="54"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4" fillId="32" borderId="0" applyNumberFormat="0" applyBorder="0" applyAlignment="0" applyProtection="0"/>
    <xf numFmtId="4" fontId="69" fillId="96" borderId="42" applyNumberFormat="0" applyProtection="0">
      <alignment horizontal="left" vertical="center" indent="1"/>
    </xf>
    <xf numFmtId="4" fontId="69" fillId="96" borderId="42" applyNumberFormat="0" applyProtection="0">
      <alignment horizontal="left" vertical="center" indent="1"/>
    </xf>
    <xf numFmtId="0" fontId="69" fillId="75" borderId="30" applyNumberFormat="0" applyProtection="0">
      <alignment horizontal="left" vertical="top" indent="1"/>
    </xf>
    <xf numFmtId="0" fontId="69" fillId="63" borderId="30" applyNumberFormat="0" applyProtection="0">
      <alignment horizontal="left" vertical="top" indent="1"/>
    </xf>
    <xf numFmtId="0" fontId="69" fillId="76" borderId="30" applyNumberFormat="0" applyProtection="0">
      <alignment horizontal="left" vertical="top" indent="1"/>
    </xf>
    <xf numFmtId="0" fontId="69" fillId="74" borderId="30" applyNumberFormat="0" applyProtection="0">
      <alignment horizontal="left" vertical="top" indent="1"/>
    </xf>
    <xf numFmtId="4" fontId="69" fillId="0" borderId="42" applyNumberFormat="0" applyProtection="0">
      <alignment horizontal="right" vertical="center"/>
    </xf>
    <xf numFmtId="0" fontId="16" fillId="0" borderId="0"/>
    <xf numFmtId="0" fontId="16" fillId="0" borderId="0"/>
    <xf numFmtId="0" fontId="69" fillId="97" borderId="0"/>
    <xf numFmtId="0" fontId="28" fillId="86" borderId="0" applyNumberFormat="0" applyBorder="0" applyAlignment="0" applyProtection="0"/>
    <xf numFmtId="0" fontId="27" fillId="98" borderId="0" applyNumberFormat="0" applyBorder="0" applyAlignment="0" applyProtection="0"/>
    <xf numFmtId="0" fontId="27" fillId="56" borderId="0" applyNumberFormat="0" applyBorder="0" applyAlignment="0" applyProtection="0"/>
    <xf numFmtId="0" fontId="28" fillId="99" borderId="0" applyNumberFormat="0" applyBorder="0" applyAlignment="0" applyProtection="0"/>
    <xf numFmtId="0" fontId="28" fillId="87" borderId="0" applyNumberFormat="0" applyBorder="0" applyAlignment="0" applyProtection="0"/>
    <xf numFmtId="0" fontId="27" fillId="100" borderId="0" applyNumberFormat="0" applyBorder="0" applyAlignment="0" applyProtection="0"/>
    <xf numFmtId="0" fontId="27" fillId="55" borderId="0" applyNumberFormat="0" applyBorder="0" applyAlignment="0" applyProtection="0"/>
    <xf numFmtId="0" fontId="28" fillId="52" borderId="0" applyNumberFormat="0" applyBorder="0" applyAlignment="0" applyProtection="0"/>
    <xf numFmtId="0" fontId="28" fillId="101" borderId="0" applyNumberFormat="0" applyBorder="0" applyAlignment="0" applyProtection="0"/>
    <xf numFmtId="0" fontId="27" fillId="102" borderId="0" applyNumberFormat="0" applyBorder="0" applyAlignment="0" applyProtection="0"/>
    <xf numFmtId="0" fontId="27" fillId="103" borderId="0" applyNumberFormat="0" applyBorder="0" applyAlignment="0" applyProtection="0"/>
    <xf numFmtId="0" fontId="28" fillId="104" borderId="0" applyNumberFormat="0" applyBorder="0" applyAlignment="0" applyProtection="0"/>
    <xf numFmtId="0" fontId="28" fillId="105" borderId="0" applyNumberFormat="0" applyBorder="0" applyAlignment="0" applyProtection="0"/>
    <xf numFmtId="0" fontId="27" fillId="100" borderId="0" applyNumberFormat="0" applyBorder="0" applyAlignment="0" applyProtection="0"/>
    <xf numFmtId="0" fontId="27" fillId="53" borderId="0" applyNumberFormat="0" applyBorder="0" applyAlignment="0" applyProtection="0"/>
    <xf numFmtId="0" fontId="28" fillId="55" borderId="0" applyNumberFormat="0" applyBorder="0" applyAlignment="0" applyProtection="0"/>
    <xf numFmtId="0" fontId="28" fillId="99" borderId="0" applyNumberFormat="0" applyBorder="0" applyAlignment="0" applyProtection="0"/>
    <xf numFmtId="0" fontId="27" fillId="54" borderId="0" applyNumberFormat="0" applyBorder="0" applyAlignment="0" applyProtection="0"/>
    <xf numFmtId="0" fontId="28" fillId="99" borderId="0" applyNumberFormat="0" applyBorder="0" applyAlignment="0" applyProtection="0"/>
    <xf numFmtId="0" fontId="28" fillId="106" borderId="0" applyNumberFormat="0" applyBorder="0" applyAlignment="0" applyProtection="0"/>
    <xf numFmtId="0" fontId="27" fillId="58" borderId="0" applyNumberFormat="0" applyBorder="0" applyAlignment="0" applyProtection="0"/>
    <xf numFmtId="0" fontId="28" fillId="107" borderId="0" applyNumberFormat="0" applyBorder="0" applyAlignment="0" applyProtection="0"/>
    <xf numFmtId="0" fontId="76" fillId="57" borderId="0" applyNumberFormat="0" applyBorder="0" applyAlignment="0" applyProtection="0"/>
    <xf numFmtId="0" fontId="77" fillId="108" borderId="42" applyNumberFormat="0" applyAlignment="0" applyProtection="0"/>
    <xf numFmtId="0" fontId="58" fillId="105" borderId="34" applyNumberFormat="0" applyAlignment="0" applyProtection="0"/>
    <xf numFmtId="0" fontId="29" fillId="109" borderId="0" applyNumberFormat="0" applyBorder="0" applyAlignment="0" applyProtection="0"/>
    <xf numFmtId="0" fontId="29" fillId="110" borderId="0" applyNumberFormat="0" applyBorder="0" applyAlignment="0" applyProtection="0"/>
    <xf numFmtId="0" fontId="27" fillId="103" borderId="0" applyNumberFormat="0" applyBorder="0" applyAlignment="0" applyProtection="0"/>
    <xf numFmtId="0" fontId="61" fillId="0" borderId="35" applyNumberFormat="0" applyFill="0" applyAlignment="0" applyProtection="0"/>
    <xf numFmtId="0" fontId="62" fillId="0" borderId="43" applyNumberFormat="0" applyFill="0" applyAlignment="0" applyProtection="0"/>
    <xf numFmtId="0" fontId="63" fillId="0" borderId="44" applyNumberFormat="0" applyFill="0" applyAlignment="0" applyProtection="0"/>
    <xf numFmtId="0" fontId="63" fillId="0" borderId="0" applyNumberFormat="0" applyFill="0" applyBorder="0" applyAlignment="0" applyProtection="0"/>
    <xf numFmtId="0" fontId="64" fillId="58" borderId="42" applyNumberFormat="0" applyAlignment="0" applyProtection="0"/>
    <xf numFmtId="0" fontId="60" fillId="0" borderId="45" applyNumberFormat="0" applyFill="0" applyAlignment="0" applyProtection="0"/>
    <xf numFmtId="0" fontId="60" fillId="58" borderId="0" applyNumberFormat="0" applyBorder="0" applyAlignment="0" applyProtection="0"/>
    <xf numFmtId="0" fontId="69" fillId="57" borderId="42" applyNumberFormat="0" applyFont="0" applyAlignment="0" applyProtection="0"/>
    <xf numFmtId="0" fontId="67" fillId="108" borderId="40" applyNumberFormat="0" applyAlignment="0" applyProtection="0"/>
    <xf numFmtId="4" fontId="69" fillId="62" borderId="42" applyNumberFormat="0" applyProtection="0">
      <alignment vertical="center"/>
    </xf>
    <xf numFmtId="4" fontId="79" fillId="111" borderId="42" applyNumberFormat="0" applyProtection="0">
      <alignment vertical="center"/>
    </xf>
    <xf numFmtId="4" fontId="69" fillId="111" borderId="42" applyNumberFormat="0" applyProtection="0">
      <alignment horizontal="left" vertical="center" indent="1"/>
    </xf>
    <xf numFmtId="0" fontId="73" fillId="62" borderId="30" applyNumberFormat="0" applyProtection="0">
      <alignment horizontal="left" vertical="top" indent="1"/>
    </xf>
    <xf numFmtId="4" fontId="69" fillId="64" borderId="42" applyNumberFormat="0" applyProtection="0">
      <alignment horizontal="right" vertical="center"/>
    </xf>
    <xf numFmtId="4" fontId="69" fillId="112" borderId="42" applyNumberFormat="0" applyProtection="0">
      <alignment horizontal="right" vertical="center"/>
    </xf>
    <xf numFmtId="4" fontId="69" fillId="66" borderId="46" applyNumberFormat="0" applyProtection="0">
      <alignment horizontal="right" vertical="center"/>
    </xf>
    <xf numFmtId="4" fontId="69" fillId="67" borderId="42" applyNumberFormat="0" applyProtection="0">
      <alignment horizontal="right" vertical="center"/>
    </xf>
    <xf numFmtId="4" fontId="69" fillId="68" borderId="42" applyNumberFormat="0" applyProtection="0">
      <alignment horizontal="right" vertical="center"/>
    </xf>
    <xf numFmtId="4" fontId="69" fillId="69" borderId="42" applyNumberFormat="0" applyProtection="0">
      <alignment horizontal="right" vertical="center"/>
    </xf>
    <xf numFmtId="4" fontId="69" fillId="70" borderId="42" applyNumberFormat="0" applyProtection="0">
      <alignment horizontal="right" vertical="center"/>
    </xf>
    <xf numFmtId="4" fontId="69" fillId="71" borderId="42" applyNumberFormat="0" applyProtection="0">
      <alignment horizontal="right" vertical="center"/>
    </xf>
    <xf numFmtId="4" fontId="69" fillId="72" borderId="42" applyNumberFormat="0" applyProtection="0">
      <alignment horizontal="right" vertical="center"/>
    </xf>
    <xf numFmtId="4" fontId="69" fillId="73" borderId="46" applyNumberFormat="0" applyProtection="0">
      <alignment horizontal="left" vertical="center" indent="1"/>
    </xf>
    <xf numFmtId="4" fontId="16" fillId="75" borderId="46" applyNumberFormat="0" applyProtection="0">
      <alignment horizontal="left" vertical="center" indent="1"/>
    </xf>
    <xf numFmtId="4" fontId="16" fillId="75" borderId="46" applyNumberFormat="0" applyProtection="0">
      <alignment horizontal="left" vertical="center" indent="1"/>
    </xf>
    <xf numFmtId="4" fontId="69" fillId="63" borderId="42" applyNumberFormat="0" applyProtection="0">
      <alignment horizontal="right" vertical="center"/>
    </xf>
    <xf numFmtId="4" fontId="69" fillId="74" borderId="46" applyNumberFormat="0" applyProtection="0">
      <alignment horizontal="left" vertical="center" indent="1"/>
    </xf>
    <xf numFmtId="4" fontId="69" fillId="63" borderId="46" applyNumberFormat="0" applyProtection="0">
      <alignment horizontal="left" vertical="center" indent="1"/>
    </xf>
    <xf numFmtId="0" fontId="69" fillId="84" borderId="42" applyNumberFormat="0" applyProtection="0">
      <alignment horizontal="left" vertical="center" indent="1"/>
    </xf>
    <xf numFmtId="0" fontId="69" fillId="113" borderId="42" applyNumberFormat="0" applyProtection="0">
      <alignment horizontal="left" vertical="center" indent="1"/>
    </xf>
    <xf numFmtId="0" fontId="69" fillId="76" borderId="42" applyNumberFormat="0" applyProtection="0">
      <alignment horizontal="left" vertical="center" indent="1"/>
    </xf>
    <xf numFmtId="0" fontId="69" fillId="74" borderId="42" applyNumberFormat="0" applyProtection="0">
      <alignment horizontal="left" vertical="center" indent="1"/>
    </xf>
    <xf numFmtId="0" fontId="69" fillId="77" borderId="47" applyNumberFormat="0">
      <protection locked="0"/>
    </xf>
    <xf numFmtId="0" fontId="71" fillId="75" borderId="48" applyBorder="0"/>
    <xf numFmtId="4" fontId="72" fillId="78" borderId="30" applyNumberFormat="0" applyProtection="0">
      <alignment vertical="center"/>
    </xf>
    <xf numFmtId="4" fontId="79" fillId="82" borderId="19" applyNumberFormat="0" applyProtection="0">
      <alignment vertical="center"/>
    </xf>
    <xf numFmtId="4" fontId="72" fillId="84" borderId="30" applyNumberFormat="0" applyProtection="0">
      <alignment horizontal="left" vertical="center" indent="1"/>
    </xf>
    <xf numFmtId="0" fontId="72" fillId="78" borderId="30" applyNumberFormat="0" applyProtection="0">
      <alignment horizontal="left" vertical="top" indent="1"/>
    </xf>
    <xf numFmtId="4" fontId="79" fillId="81" borderId="42" applyNumberFormat="0" applyProtection="0">
      <alignment horizontal="right" vertical="center"/>
    </xf>
    <xf numFmtId="0" fontId="72" fillId="63" borderId="30" applyNumberFormat="0" applyProtection="0">
      <alignment horizontal="left" vertical="top" indent="1"/>
    </xf>
    <xf numFmtId="4" fontId="74" fillId="79" borderId="46" applyNumberFormat="0" applyProtection="0">
      <alignment horizontal="left" vertical="center" indent="1"/>
    </xf>
    <xf numFmtId="0" fontId="69" fillId="114" borderId="19"/>
    <xf numFmtId="4" fontId="75" fillId="77" borderId="42" applyNumberFormat="0" applyProtection="0">
      <alignment horizontal="right" vertical="center"/>
    </xf>
    <xf numFmtId="0" fontId="29" fillId="0" borderId="41" applyNumberFormat="0" applyFill="0" applyAlignment="0" applyProtection="0"/>
    <xf numFmtId="0" fontId="78" fillId="0" borderId="0" applyNumberFormat="0" applyFill="0" applyBorder="0" applyAlignment="0" applyProtection="0"/>
    <xf numFmtId="0" fontId="28" fillId="86" borderId="0" applyNumberFormat="0" applyBorder="0" applyAlignment="0" applyProtection="0"/>
    <xf numFmtId="0" fontId="28" fillId="87" borderId="0" applyNumberFormat="0" applyBorder="0" applyAlignment="0" applyProtection="0"/>
    <xf numFmtId="0" fontId="28" fillId="101" borderId="0" applyNumberFormat="0" applyBorder="0" applyAlignment="0" applyProtection="0"/>
    <xf numFmtId="0" fontId="28" fillId="105" borderId="0" applyNumberFormat="0" applyBorder="0" applyAlignment="0" applyProtection="0"/>
    <xf numFmtId="0" fontId="28" fillId="99" borderId="0" applyNumberFormat="0" applyBorder="0" applyAlignment="0" applyProtection="0"/>
    <xf numFmtId="0" fontId="28" fillId="106" borderId="0" applyNumberFormat="0" applyBorder="0" applyAlignment="0" applyProtection="0"/>
    <xf numFmtId="0" fontId="28" fillId="106" borderId="0" applyNumberFormat="0" applyBorder="0" applyAlignment="0" applyProtection="0"/>
    <xf numFmtId="0" fontId="28" fillId="99" borderId="0" applyNumberFormat="0" applyBorder="0" applyAlignment="0" applyProtection="0"/>
    <xf numFmtId="0" fontId="28" fillId="105" borderId="0" applyNumberFormat="0" applyBorder="0" applyAlignment="0" applyProtection="0"/>
    <xf numFmtId="0" fontId="28" fillId="101" borderId="0" applyNumberFormat="0" applyBorder="0" applyAlignment="0" applyProtection="0"/>
    <xf numFmtId="0" fontId="28" fillId="87" borderId="0" applyNumberFormat="0" applyBorder="0" applyAlignment="0" applyProtection="0"/>
    <xf numFmtId="0" fontId="28" fillId="86" borderId="0" applyNumberFormat="0" applyBorder="0" applyAlignment="0" applyProtection="0"/>
    <xf numFmtId="9" fontId="16" fillId="0" borderId="0" applyFont="0" applyFill="0" applyBorder="0" applyAlignment="0" applyProtection="0"/>
    <xf numFmtId="0" fontId="69" fillId="97" borderId="0"/>
    <xf numFmtId="0" fontId="28" fillId="86" borderId="0" applyNumberFormat="0" applyBorder="0" applyAlignment="0" applyProtection="0"/>
    <xf numFmtId="0" fontId="28" fillId="87" borderId="0" applyNumberFormat="0" applyBorder="0" applyAlignment="0" applyProtection="0"/>
    <xf numFmtId="0" fontId="28" fillId="101" borderId="0" applyNumberFormat="0" applyBorder="0" applyAlignment="0" applyProtection="0"/>
    <xf numFmtId="0" fontId="28" fillId="105" borderId="0" applyNumberFormat="0" applyBorder="0" applyAlignment="0" applyProtection="0"/>
    <xf numFmtId="0" fontId="28" fillId="99" borderId="0" applyNumberFormat="0" applyBorder="0" applyAlignment="0" applyProtection="0"/>
    <xf numFmtId="0" fontId="28" fillId="106" borderId="0" applyNumberFormat="0" applyBorder="0" applyAlignment="0" applyProtection="0"/>
    <xf numFmtId="0" fontId="16" fillId="0" borderId="0"/>
    <xf numFmtId="0" fontId="25" fillId="0" borderId="0"/>
    <xf numFmtId="0" fontId="16" fillId="0" borderId="0"/>
    <xf numFmtId="9" fontId="16" fillId="0" borderId="0" applyFont="0" applyFill="0" applyBorder="0" applyAlignment="0" applyProtection="0"/>
    <xf numFmtId="9" fontId="25" fillId="0" borderId="0" applyFont="0" applyFill="0" applyBorder="0" applyAlignment="0" applyProtection="0"/>
    <xf numFmtId="0" fontId="16" fillId="0" borderId="0"/>
    <xf numFmtId="0" fontId="70" fillId="0" borderId="0" applyNumberFormat="0" applyFill="0" applyBorder="0" applyAlignment="0" applyProtection="0"/>
    <xf numFmtId="9" fontId="16" fillId="0" borderId="0" applyFont="0" applyFill="0" applyBorder="0" applyAlignment="0" applyProtection="0"/>
    <xf numFmtId="0" fontId="69" fillId="97" borderId="0"/>
    <xf numFmtId="0" fontId="16" fillId="0" borderId="0"/>
    <xf numFmtId="9" fontId="16" fillId="0" borderId="0" applyFont="0" applyFill="0" applyBorder="0" applyAlignment="0" applyProtection="0"/>
    <xf numFmtId="0" fontId="27" fillId="119" borderId="0" applyNumberFormat="0" applyBorder="0" applyAlignment="0" applyProtection="0"/>
    <xf numFmtId="0" fontId="32" fillId="63" borderId="0" applyNumberFormat="0" applyBorder="0" applyAlignment="0" applyProtection="0"/>
    <xf numFmtId="0" fontId="27" fillId="116" borderId="0" applyNumberFormat="0" applyBorder="0" applyAlignment="0" applyProtection="0"/>
    <xf numFmtId="0" fontId="83" fillId="0" borderId="0"/>
    <xf numFmtId="0" fontId="16" fillId="0" borderId="0"/>
    <xf numFmtId="9" fontId="16" fillId="0" borderId="0" applyFont="0" applyFill="0" applyBorder="0" applyAlignment="0" applyProtection="0"/>
    <xf numFmtId="0" fontId="32" fillId="75" borderId="0" applyNumberFormat="0" applyBorder="0" applyAlignment="0" applyProtection="0"/>
    <xf numFmtId="0" fontId="27" fillId="84" borderId="0" applyNumberFormat="0" applyBorder="0" applyAlignment="0" applyProtection="0"/>
    <xf numFmtId="0" fontId="32" fillId="84" borderId="0" applyNumberFormat="0" applyBorder="0" applyAlignment="0" applyProtection="0"/>
    <xf numFmtId="0" fontId="28" fillId="124" borderId="0" applyNumberFormat="0" applyBorder="0" applyAlignment="0" applyProtection="0"/>
    <xf numFmtId="0" fontId="27" fillId="51" borderId="0" applyNumberFormat="0" applyBorder="0" applyAlignment="0" applyProtection="0"/>
    <xf numFmtId="0" fontId="28" fillId="87"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55" fillId="75"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55" fillId="67" borderId="0" applyNumberFormat="0" applyBorder="0" applyAlignment="0" applyProtection="0"/>
    <xf numFmtId="0" fontId="28" fillId="123" borderId="0" applyNumberFormat="0" applyBorder="0" applyAlignment="0" applyProtection="0"/>
    <xf numFmtId="0" fontId="55" fillId="121" borderId="0" applyNumberFormat="0" applyBorder="0" applyAlignment="0" applyProtection="0"/>
    <xf numFmtId="0" fontId="55" fillId="84" borderId="0" applyNumberFormat="0" applyBorder="0" applyAlignment="0" applyProtection="0"/>
    <xf numFmtId="0" fontId="55" fillId="84" borderId="0" applyNumberFormat="0" applyBorder="0" applyAlignment="0" applyProtection="0"/>
    <xf numFmtId="0" fontId="55" fillId="65" borderId="0" applyNumberFormat="0" applyBorder="0" applyAlignment="0" applyProtection="0"/>
    <xf numFmtId="0" fontId="28" fillId="72" borderId="0" applyNumberFormat="0" applyBorder="0" applyAlignment="0" applyProtection="0"/>
    <xf numFmtId="0" fontId="55" fillId="70" borderId="0" applyNumberFormat="0" applyBorder="0" applyAlignment="0" applyProtection="0"/>
    <xf numFmtId="0" fontId="55" fillId="65" borderId="0" applyNumberFormat="0" applyBorder="0" applyAlignment="0" applyProtection="0"/>
    <xf numFmtId="0" fontId="28" fillId="122" borderId="0" applyNumberFormat="0" applyBorder="0" applyAlignment="0" applyProtection="0"/>
    <xf numFmtId="0" fontId="55" fillId="75" borderId="0" applyNumberFormat="0" applyBorder="0" applyAlignment="0" applyProtection="0"/>
    <xf numFmtId="0" fontId="55" fillId="75" borderId="0" applyNumberFormat="0" applyBorder="0" applyAlignment="0" applyProtection="0"/>
    <xf numFmtId="0" fontId="28" fillId="122" borderId="0" applyNumberFormat="0" applyBorder="0" applyAlignment="0" applyProtection="0"/>
    <xf numFmtId="0" fontId="32" fillId="85"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32" fillId="75" borderId="0" applyNumberFormat="0" applyBorder="0" applyAlignment="0" applyProtection="0"/>
    <xf numFmtId="0" fontId="32" fillId="84" borderId="0" applyNumberFormat="0" applyBorder="0" applyAlignment="0" applyProtection="0"/>
    <xf numFmtId="0" fontId="32" fillId="84" borderId="0" applyNumberFormat="0" applyBorder="0" applyAlignment="0" applyProtection="0"/>
    <xf numFmtId="0" fontId="27" fillId="118" borderId="0" applyNumberFormat="0" applyBorder="0" applyAlignment="0" applyProtection="0"/>
    <xf numFmtId="0" fontId="27" fillId="118" borderId="0" applyNumberFormat="0" applyBorder="0" applyAlignment="0" applyProtection="0"/>
    <xf numFmtId="0" fontId="32" fillId="120"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32"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27" fillId="118" borderId="0" applyNumberFormat="0" applyBorder="0" applyAlignment="0" applyProtection="0"/>
    <xf numFmtId="0" fontId="32" fillId="117"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27" fillId="116" borderId="0" applyNumberFormat="0" applyBorder="0" applyAlignment="0" applyProtection="0"/>
    <xf numFmtId="0" fontId="32" fillId="71"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27" fillId="115" borderId="0" applyNumberFormat="0" applyBorder="0" applyAlignment="0" applyProtection="0"/>
    <xf numFmtId="0" fontId="27" fillId="115" borderId="0" applyNumberFormat="0" applyBorder="0" applyAlignment="0" applyProtection="0"/>
    <xf numFmtId="0" fontId="32" fillId="7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83" fillId="0" borderId="0"/>
    <xf numFmtId="0" fontId="83" fillId="0" borderId="0"/>
    <xf numFmtId="0" fontId="16" fillId="0" borderId="0"/>
    <xf numFmtId="0" fontId="16" fillId="0" borderId="0"/>
    <xf numFmtId="0" fontId="16" fillId="0" borderId="0"/>
    <xf numFmtId="0" fontId="98" fillId="0" borderId="0"/>
    <xf numFmtId="0" fontId="16" fillId="0" borderId="0"/>
    <xf numFmtId="0" fontId="83" fillId="0" borderId="0"/>
    <xf numFmtId="0" fontId="83" fillId="0" borderId="0"/>
    <xf numFmtId="0" fontId="83" fillId="0" borderId="0"/>
    <xf numFmtId="0" fontId="16" fillId="0" borderId="0" applyFont="0" applyFill="0" applyBorder="0" applyAlignment="0" applyProtection="0"/>
    <xf numFmtId="0" fontId="16" fillId="0" borderId="0"/>
    <xf numFmtId="0" fontId="28" fillId="124" borderId="0" applyNumberFormat="0" applyBorder="0" applyAlignment="0" applyProtection="0"/>
    <xf numFmtId="0" fontId="28" fillId="86" borderId="0" applyNumberFormat="0" applyBorder="0" applyAlignment="0" applyProtection="0"/>
    <xf numFmtId="0" fontId="55" fillId="75" borderId="0" applyNumberFormat="0" applyBorder="0" applyAlignment="0" applyProtection="0"/>
    <xf numFmtId="0" fontId="28" fillId="123" borderId="0" applyNumberFormat="0" applyBorder="0" applyAlignment="0" applyProtection="0"/>
    <xf numFmtId="0" fontId="28" fillId="65" borderId="0" applyNumberFormat="0" applyBorder="0" applyAlignment="0" applyProtection="0"/>
    <xf numFmtId="0" fontId="55" fillId="121" borderId="0" applyNumberFormat="0" applyBorder="0" applyAlignment="0" applyProtection="0"/>
    <xf numFmtId="0" fontId="27" fillId="67" borderId="0" applyNumberFormat="0" applyBorder="0" applyAlignment="0" applyProtection="0"/>
    <xf numFmtId="0" fontId="28" fillId="65" borderId="0" applyNumberFormat="0" applyBorder="0" applyAlignment="0" applyProtection="0"/>
    <xf numFmtId="0" fontId="55" fillId="120" borderId="0" applyNumberFormat="0" applyBorder="0" applyAlignment="0" applyProtection="0"/>
    <xf numFmtId="0" fontId="28" fillId="96" borderId="0" applyNumberFormat="0" applyBorder="0" applyAlignment="0" applyProtection="0"/>
    <xf numFmtId="0" fontId="55" fillId="85" borderId="0" applyNumberFormat="0" applyBorder="0" applyAlignment="0" applyProtection="0"/>
    <xf numFmtId="0" fontId="28" fillId="50" borderId="0" applyNumberFormat="0" applyBorder="0" applyAlignment="0" applyProtection="0"/>
    <xf numFmtId="0" fontId="32" fillId="70" borderId="0" applyNumberFormat="0" applyBorder="0" applyAlignment="0" applyProtection="0"/>
    <xf numFmtId="0" fontId="27" fillId="119" borderId="0" applyNumberFormat="0" applyBorder="0" applyAlignment="0" applyProtection="0"/>
    <xf numFmtId="0" fontId="32" fillId="64" borderId="0" applyNumberFormat="0" applyBorder="0" applyAlignment="0" applyProtection="0"/>
    <xf numFmtId="0" fontId="55" fillId="85" borderId="0" applyNumberFormat="0" applyBorder="0" applyAlignment="0" applyProtection="0"/>
    <xf numFmtId="0" fontId="28" fillId="96" borderId="0" applyNumberFormat="0" applyBorder="0" applyAlignment="0" applyProtection="0"/>
    <xf numFmtId="0" fontId="28" fillId="72" borderId="0" applyNumberFormat="0" applyBorder="0" applyAlignment="0" applyProtection="0"/>
    <xf numFmtId="0" fontId="55" fillId="63" borderId="0" applyNumberFormat="0" applyBorder="0" applyAlignment="0" applyProtection="0"/>
    <xf numFmtId="0" fontId="27" fillId="67" borderId="0" applyNumberFormat="0" applyBorder="0" applyAlignment="0" applyProtection="0"/>
    <xf numFmtId="0" fontId="27" fillId="84"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118" borderId="0" applyNumberFormat="0" applyBorder="0" applyAlignment="0" applyProtection="0"/>
    <xf numFmtId="0" fontId="32" fillId="77" borderId="0" applyNumberFormat="0" applyBorder="0" applyAlignment="0" applyProtection="0"/>
    <xf numFmtId="0" fontId="32" fillId="75" borderId="0" applyNumberFormat="0" applyBorder="0" applyAlignment="0" applyProtection="0"/>
    <xf numFmtId="0" fontId="32" fillId="65" borderId="0" applyNumberFormat="0" applyBorder="0" applyAlignment="0" applyProtection="0"/>
    <xf numFmtId="0" fontId="32" fillId="74" borderId="0" applyNumberFormat="0" applyBorder="0" applyAlignment="0" applyProtection="0"/>
    <xf numFmtId="0" fontId="32" fillId="64" borderId="0" applyNumberFormat="0" applyBorder="0" applyAlignment="0" applyProtection="0"/>
    <xf numFmtId="0" fontId="32" fillId="85" borderId="0" applyNumberFormat="0" applyBorder="0" applyAlignment="0" applyProtection="0"/>
    <xf numFmtId="0" fontId="32" fillId="77"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101"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56"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105"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123" borderId="0" applyNumberFormat="0" applyBorder="0" applyAlignment="0" applyProtection="0"/>
    <xf numFmtId="0" fontId="28" fillId="123"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88" borderId="0" applyNumberFormat="0" applyBorder="0" applyAlignment="0" applyProtection="0"/>
    <xf numFmtId="0" fontId="28" fillId="99" borderId="0" applyNumberFormat="0" applyBorder="0" applyAlignment="0" applyProtection="0"/>
    <xf numFmtId="0" fontId="27" fillId="48" borderId="0" applyNumberFormat="0" applyBorder="0" applyAlignment="0" applyProtection="0"/>
    <xf numFmtId="0" fontId="28" fillId="4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106" borderId="0" applyNumberFormat="0" applyBorder="0" applyAlignment="0" applyProtection="0"/>
    <xf numFmtId="0" fontId="27" fillId="52" borderId="0" applyNumberFormat="0" applyBorder="0" applyAlignment="0" applyProtection="0"/>
    <xf numFmtId="0" fontId="28" fillId="58"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85" fillId="84" borderId="33" applyNumberFormat="0" applyAlignment="0" applyProtection="0"/>
    <xf numFmtId="0" fontId="85" fillId="84" borderId="33" applyNumberFormat="0" applyAlignment="0" applyProtection="0"/>
    <xf numFmtId="0" fontId="57" fillId="91" borderId="33" applyNumberFormat="0" applyAlignment="0" applyProtection="0"/>
    <xf numFmtId="0" fontId="57" fillId="91" borderId="33" applyNumberFormat="0" applyAlignment="0" applyProtection="0"/>
    <xf numFmtId="0" fontId="58" fillId="125" borderId="34" applyNumberFormat="0" applyAlignment="0" applyProtection="0"/>
    <xf numFmtId="0" fontId="58" fillId="125" borderId="34" applyNumberFormat="0" applyAlignment="0" applyProtection="0"/>
    <xf numFmtId="0" fontId="58" fillId="53" borderId="34" applyNumberFormat="0" applyAlignment="0" applyProtection="0"/>
    <xf numFmtId="0" fontId="58" fillId="53" borderId="34" applyNumberFormat="0" applyAlignment="0" applyProtection="0"/>
    <xf numFmtId="37" fontId="39" fillId="0" borderId="28">
      <alignment horizontal="center"/>
    </xf>
    <xf numFmtId="37" fontId="39" fillId="0" borderId="0">
      <alignment horizontal="center" vertical="center" wrapText="1"/>
    </xf>
    <xf numFmtId="164" fontId="16" fillId="0" borderId="0" applyFont="0" applyFill="0" applyBorder="0" applyAlignment="0" applyProtection="0"/>
    <xf numFmtId="0" fontId="16" fillId="0" borderId="0" applyNumberFormat="0" applyFont="0" applyBorder="0" applyAlignment="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7" fontId="25" fillId="0" borderId="0" applyFont="0" applyFill="0" applyBorder="0" applyAlignment="0" applyProtection="0"/>
    <xf numFmtId="174" fontId="16" fillId="0" borderId="0" applyFill="0" applyBorder="0"/>
    <xf numFmtId="174" fontId="16" fillId="0" borderId="0" applyFill="0" applyBorder="0"/>
    <xf numFmtId="174" fontId="16" fillId="0" borderId="0" applyFill="0" applyBorder="0"/>
    <xf numFmtId="166" fontId="16" fillId="0" borderId="0" applyFont="0" applyFill="0" applyBorder="0" applyAlignment="0" applyProtection="0"/>
    <xf numFmtId="164" fontId="16" fillId="0" borderId="0" applyFont="0" applyFill="0" applyBorder="0" applyAlignment="0" applyProtection="0"/>
    <xf numFmtId="173" fontId="81" fillId="0" borderId="27"/>
    <xf numFmtId="0" fontId="29" fillId="59" borderId="0" applyNumberFormat="0" applyBorder="0" applyAlignment="0" applyProtection="0"/>
    <xf numFmtId="0" fontId="29" fillId="60" borderId="0" applyNumberFormat="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0" fontId="8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116" borderId="0" applyNumberFormat="0" applyBorder="0" applyAlignment="0" applyProtection="0"/>
    <xf numFmtId="0" fontId="60" fillId="116" borderId="0" applyNumberFormat="0" applyBorder="0" applyAlignment="0" applyProtection="0"/>
    <xf numFmtId="0" fontId="60" fillId="92" borderId="0" applyNumberFormat="0" applyBorder="0" applyAlignment="0" applyProtection="0"/>
    <xf numFmtId="0" fontId="60" fillId="92" borderId="0" applyNumberFormat="0" applyBorder="0" applyAlignment="0" applyProtection="0"/>
    <xf numFmtId="0" fontId="16" fillId="84" borderId="0" applyNumberFormat="0" applyFont="0" applyBorder="0" applyAlignment="0" applyProtection="0"/>
    <xf numFmtId="0" fontId="87" fillId="0" borderId="49" applyNumberFormat="0" applyFill="0" applyAlignment="0" applyProtection="0"/>
    <xf numFmtId="0" fontId="87" fillId="0" borderId="49" applyNumberFormat="0" applyFill="0" applyAlignment="0" applyProtection="0"/>
    <xf numFmtId="0" fontId="88" fillId="0" borderId="36" applyNumberFormat="0" applyFill="0" applyAlignment="0" applyProtection="0"/>
    <xf numFmtId="0" fontId="88"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89" fillId="0" borderId="50" applyNumberFormat="0" applyFill="0" applyAlignment="0" applyProtection="0"/>
    <xf numFmtId="0" fontId="89" fillId="0" borderId="50"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84" borderId="33" applyNumberFormat="0" applyAlignment="0" applyProtection="0"/>
    <xf numFmtId="0" fontId="91" fillId="84" borderId="33" applyNumberFormat="0" applyAlignment="0" applyProtection="0"/>
    <xf numFmtId="0" fontId="64" fillId="58" borderId="33" applyNumberFormat="0" applyAlignment="0" applyProtection="0"/>
    <xf numFmtId="0" fontId="64" fillId="58" borderId="33" applyNumberFormat="0" applyAlignment="0" applyProtection="0"/>
    <xf numFmtId="0" fontId="92" fillId="0" borderId="51" applyNumberFormat="0" applyFill="0" applyAlignment="0" applyProtection="0"/>
    <xf numFmtId="0" fontId="92" fillId="0" borderId="51"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37" fontId="23" fillId="0" borderId="0"/>
    <xf numFmtId="0" fontId="66" fillId="62" borderId="0" applyNumberFormat="0" applyBorder="0" applyAlignment="0" applyProtection="0"/>
    <xf numFmtId="0" fontId="66" fillId="62"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16" fillId="0" borderId="0"/>
    <xf numFmtId="0" fontId="16" fillId="0" borderId="0"/>
    <xf numFmtId="0" fontId="16" fillId="0" borderId="0"/>
    <xf numFmtId="0" fontId="25" fillId="0" borderId="0"/>
    <xf numFmtId="0" fontId="27" fillId="0" borderId="0"/>
    <xf numFmtId="0" fontId="27"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applyFill="0" applyBorder="0">
      <protection locked="0"/>
    </xf>
    <xf numFmtId="0" fontId="16" fillId="78" borderId="39" applyNumberFormat="0" applyFont="0" applyAlignment="0" applyProtection="0"/>
    <xf numFmtId="0" fontId="16" fillId="78" borderId="39" applyNumberFormat="0" applyFont="0" applyAlignment="0" applyProtection="0"/>
    <xf numFmtId="0" fontId="69" fillId="57" borderId="42" applyNumberFormat="0" applyFont="0" applyAlignment="0" applyProtection="0"/>
    <xf numFmtId="0" fontId="16" fillId="57" borderId="39" applyNumberFormat="0" applyFont="0" applyAlignment="0" applyProtection="0"/>
    <xf numFmtId="0" fontId="16" fillId="57" borderId="39" applyNumberFormat="0" applyFont="0" applyAlignment="0" applyProtection="0"/>
    <xf numFmtId="0" fontId="67" fillId="84" borderId="40" applyNumberFormat="0" applyAlignment="0" applyProtection="0"/>
    <xf numFmtId="0" fontId="67" fillId="84" borderId="40" applyNumberFormat="0" applyAlignment="0" applyProtection="0"/>
    <xf numFmtId="0" fontId="67" fillId="91" borderId="40" applyNumberFormat="0" applyAlignment="0" applyProtection="0"/>
    <xf numFmtId="0" fontId="67" fillId="91" borderId="4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4" fontId="30" fillId="62" borderId="30" applyNumberFormat="0" applyProtection="0">
      <alignment vertical="center"/>
    </xf>
    <xf numFmtId="4" fontId="33" fillId="111" borderId="30" applyNumberFormat="0" applyProtection="0">
      <alignment vertical="center"/>
    </xf>
    <xf numFmtId="4" fontId="33" fillId="111" borderId="30" applyNumberFormat="0" applyProtection="0">
      <alignment vertical="center"/>
    </xf>
    <xf numFmtId="4" fontId="30" fillId="62" borderId="30" applyNumberFormat="0" applyProtection="0">
      <alignment vertical="center"/>
    </xf>
    <xf numFmtId="4" fontId="30" fillId="62" borderId="30" applyNumberFormat="0" applyProtection="0">
      <alignment vertical="center"/>
    </xf>
    <xf numFmtId="4" fontId="69" fillId="62" borderId="42" applyNumberFormat="0" applyProtection="0">
      <alignment vertical="center"/>
    </xf>
    <xf numFmtId="4" fontId="31" fillId="62" borderId="30" applyNumberFormat="0" applyProtection="0">
      <alignment vertical="center"/>
    </xf>
    <xf numFmtId="4" fontId="94" fillId="111" borderId="30" applyNumberFormat="0" applyProtection="0">
      <alignment vertical="center"/>
    </xf>
    <xf numFmtId="4" fontId="94" fillId="111" borderId="30" applyNumberFormat="0" applyProtection="0">
      <alignment vertical="center"/>
    </xf>
    <xf numFmtId="4" fontId="31" fillId="62" borderId="30" applyNumberFormat="0" applyProtection="0">
      <alignment vertical="center"/>
    </xf>
    <xf numFmtId="4" fontId="30" fillId="62" borderId="30" applyNumberFormat="0" applyProtection="0">
      <alignment horizontal="left" vertical="center" indent="1"/>
    </xf>
    <xf numFmtId="4" fontId="95" fillId="111" borderId="30" applyNumberFormat="0" applyProtection="0">
      <alignment horizontal="left" vertical="center" indent="1"/>
    </xf>
    <xf numFmtId="4" fontId="95" fillId="111" borderId="30" applyNumberFormat="0" applyProtection="0">
      <alignment horizontal="left" vertical="center" indent="1"/>
    </xf>
    <xf numFmtId="4" fontId="30" fillId="62" borderId="30" applyNumberFormat="0" applyProtection="0">
      <alignment horizontal="left" vertical="center" indent="1"/>
    </xf>
    <xf numFmtId="4" fontId="30" fillId="62" borderId="30" applyNumberFormat="0" applyProtection="0">
      <alignment horizontal="left" vertical="center" indent="1"/>
    </xf>
    <xf numFmtId="4" fontId="69" fillId="111" borderId="42" applyNumberFormat="0" applyProtection="0">
      <alignment horizontal="left" vertical="center" indent="1"/>
    </xf>
    <xf numFmtId="0" fontId="30" fillId="62" borderId="30" applyNumberFormat="0" applyProtection="0">
      <alignment horizontal="left" vertical="top" indent="1"/>
    </xf>
    <xf numFmtId="4" fontId="30" fillId="63" borderId="0" applyNumberFormat="0" applyProtection="0">
      <alignment horizontal="left" vertical="center" indent="1"/>
    </xf>
    <xf numFmtId="4" fontId="95" fillId="126" borderId="0" applyNumberFormat="0" applyProtection="0">
      <alignment horizontal="left" vertical="center" indent="1"/>
    </xf>
    <xf numFmtId="4" fontId="95" fillId="126" borderId="0" applyNumberFormat="0" applyProtection="0">
      <alignment horizontal="left" vertical="center" indent="1"/>
    </xf>
    <xf numFmtId="4" fontId="30" fillId="63" borderId="0" applyNumberFormat="0" applyProtection="0">
      <alignment horizontal="left" vertical="center" indent="1"/>
    </xf>
    <xf numFmtId="4" fontId="30" fillId="63" borderId="0" applyNumberFormat="0" applyProtection="0">
      <alignment horizontal="left" vertical="center" indent="1"/>
    </xf>
    <xf numFmtId="4" fontId="69" fillId="96" borderId="42" applyNumberFormat="0" applyProtection="0">
      <alignment horizontal="left" vertical="center" indent="1"/>
    </xf>
    <xf numFmtId="4" fontId="32" fillId="64" borderId="30" applyNumberFormat="0" applyProtection="0">
      <alignment horizontal="right" vertical="center"/>
    </xf>
    <xf numFmtId="4" fontId="95" fillId="127" borderId="30" applyNumberFormat="0" applyProtection="0">
      <alignment horizontal="right" vertical="center"/>
    </xf>
    <xf numFmtId="4" fontId="95" fillId="127" borderId="30" applyNumberFormat="0" applyProtection="0">
      <alignment horizontal="right" vertical="center"/>
    </xf>
    <xf numFmtId="4" fontId="32" fillId="64" borderId="30" applyNumberFormat="0" applyProtection="0">
      <alignment horizontal="right" vertical="center"/>
    </xf>
    <xf numFmtId="4" fontId="32" fillId="64" borderId="30" applyNumberFormat="0" applyProtection="0">
      <alignment horizontal="right" vertical="center"/>
    </xf>
    <xf numFmtId="4" fontId="69" fillId="64" borderId="42" applyNumberFormat="0" applyProtection="0">
      <alignment horizontal="right" vertical="center"/>
    </xf>
    <xf numFmtId="4" fontId="32" fillId="65" borderId="30" applyNumberFormat="0" applyProtection="0">
      <alignment horizontal="right" vertical="center"/>
    </xf>
    <xf numFmtId="4" fontId="95" fillId="95" borderId="30" applyNumberFormat="0" applyProtection="0">
      <alignment horizontal="right" vertical="center"/>
    </xf>
    <xf numFmtId="4" fontId="95" fillId="9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69" fillId="112" borderId="42" applyNumberFormat="0" applyProtection="0">
      <alignment horizontal="right" vertical="center"/>
    </xf>
    <xf numFmtId="4" fontId="32" fillId="66" borderId="30" applyNumberFormat="0" applyProtection="0">
      <alignment horizontal="right" vertical="center"/>
    </xf>
    <xf numFmtId="4" fontId="95" fillId="128" borderId="30" applyNumberFormat="0" applyProtection="0">
      <alignment horizontal="right" vertical="center"/>
    </xf>
    <xf numFmtId="4" fontId="95" fillId="128" borderId="30" applyNumberFormat="0" applyProtection="0">
      <alignment horizontal="right" vertical="center"/>
    </xf>
    <xf numFmtId="4" fontId="32" fillId="66" borderId="30" applyNumberFormat="0" applyProtection="0">
      <alignment horizontal="right" vertical="center"/>
    </xf>
    <xf numFmtId="4" fontId="32" fillId="66" borderId="30" applyNumberFormat="0" applyProtection="0">
      <alignment horizontal="right" vertical="center"/>
    </xf>
    <xf numFmtId="4" fontId="69" fillId="66" borderId="46" applyNumberFormat="0" applyProtection="0">
      <alignment horizontal="right" vertical="center"/>
    </xf>
    <xf numFmtId="4" fontId="32" fillId="67" borderId="30" applyNumberFormat="0" applyProtection="0">
      <alignment horizontal="right" vertical="center"/>
    </xf>
    <xf numFmtId="4" fontId="95" fillId="80" borderId="30" applyNumberFormat="0" applyProtection="0">
      <alignment horizontal="right" vertical="center"/>
    </xf>
    <xf numFmtId="4" fontId="95" fillId="80" borderId="30" applyNumberFormat="0" applyProtection="0">
      <alignment horizontal="right" vertical="center"/>
    </xf>
    <xf numFmtId="4" fontId="32" fillId="67" borderId="30" applyNumberFormat="0" applyProtection="0">
      <alignment horizontal="right" vertical="center"/>
    </xf>
    <xf numFmtId="4" fontId="32" fillId="67" borderId="30" applyNumberFormat="0" applyProtection="0">
      <alignment horizontal="right" vertical="center"/>
    </xf>
    <xf numFmtId="4" fontId="69" fillId="67" borderId="42" applyNumberFormat="0" applyProtection="0">
      <alignment horizontal="right" vertical="center"/>
    </xf>
    <xf numFmtId="4" fontId="32" fillId="68" borderId="30" applyNumberFormat="0" applyProtection="0">
      <alignment horizontal="right" vertical="center"/>
    </xf>
    <xf numFmtId="4" fontId="95" fillId="129" borderId="30" applyNumberFormat="0" applyProtection="0">
      <alignment horizontal="right" vertical="center"/>
    </xf>
    <xf numFmtId="4" fontId="95" fillId="129" borderId="30" applyNumberFormat="0" applyProtection="0">
      <alignment horizontal="right" vertical="center"/>
    </xf>
    <xf numFmtId="4" fontId="32" fillId="68" borderId="30" applyNumberFormat="0" applyProtection="0">
      <alignment horizontal="right" vertical="center"/>
    </xf>
    <xf numFmtId="4" fontId="32" fillId="68" borderId="30" applyNumberFormat="0" applyProtection="0">
      <alignment horizontal="right" vertical="center"/>
    </xf>
    <xf numFmtId="4" fontId="69" fillId="68" borderId="42" applyNumberFormat="0" applyProtection="0">
      <alignment horizontal="right" vertical="center"/>
    </xf>
    <xf numFmtId="4" fontId="32" fillId="69" borderId="30" applyNumberFormat="0" applyProtection="0">
      <alignment horizontal="right" vertical="center"/>
    </xf>
    <xf numFmtId="4" fontId="95" fillId="83" borderId="30" applyNumberFormat="0" applyProtection="0">
      <alignment horizontal="right" vertical="center"/>
    </xf>
    <xf numFmtId="4" fontId="95" fillId="83" borderId="30" applyNumberFormat="0" applyProtection="0">
      <alignment horizontal="right" vertical="center"/>
    </xf>
    <xf numFmtId="4" fontId="32" fillId="69" borderId="30" applyNumberFormat="0" applyProtection="0">
      <alignment horizontal="right" vertical="center"/>
    </xf>
    <xf numFmtId="4" fontId="32" fillId="69" borderId="30" applyNumberFormat="0" applyProtection="0">
      <alignment horizontal="right" vertical="center"/>
    </xf>
    <xf numFmtId="4" fontId="69" fillId="69" borderId="42" applyNumberFormat="0" applyProtection="0">
      <alignment horizontal="right" vertical="center"/>
    </xf>
    <xf numFmtId="4" fontId="32" fillId="70" borderId="30" applyNumberFormat="0" applyProtection="0">
      <alignment horizontal="right" vertical="center"/>
    </xf>
    <xf numFmtId="4" fontId="95" fillId="130" borderId="30" applyNumberFormat="0" applyProtection="0">
      <alignment horizontal="right" vertical="center"/>
    </xf>
    <xf numFmtId="4" fontId="95" fillId="130" borderId="30" applyNumberFormat="0" applyProtection="0">
      <alignment horizontal="right" vertical="center"/>
    </xf>
    <xf numFmtId="4" fontId="32" fillId="70" borderId="30" applyNumberFormat="0" applyProtection="0">
      <alignment horizontal="right" vertical="center"/>
    </xf>
    <xf numFmtId="4" fontId="32" fillId="70" borderId="30" applyNumberFormat="0" applyProtection="0">
      <alignment horizontal="right" vertical="center"/>
    </xf>
    <xf numFmtId="4" fontId="69" fillId="70" borderId="42" applyNumberFormat="0" applyProtection="0">
      <alignment horizontal="right" vertical="center"/>
    </xf>
    <xf numFmtId="4" fontId="32" fillId="71" borderId="30" applyNumberFormat="0" applyProtection="0">
      <alignment horizontal="right" vertical="center"/>
    </xf>
    <xf numFmtId="4" fontId="95" fillId="131" borderId="30" applyNumberFormat="0" applyProtection="0">
      <alignment horizontal="right" vertical="center"/>
    </xf>
    <xf numFmtId="4" fontId="95" fillId="131" borderId="30" applyNumberFormat="0" applyProtection="0">
      <alignment horizontal="right" vertical="center"/>
    </xf>
    <xf numFmtId="4" fontId="32" fillId="71" borderId="30" applyNumberFormat="0" applyProtection="0">
      <alignment horizontal="right" vertical="center"/>
    </xf>
    <xf numFmtId="4" fontId="32" fillId="71" borderId="30" applyNumberFormat="0" applyProtection="0">
      <alignment horizontal="right" vertical="center"/>
    </xf>
    <xf numFmtId="4" fontId="69" fillId="71" borderId="42" applyNumberFormat="0" applyProtection="0">
      <alignment horizontal="right" vertical="center"/>
    </xf>
    <xf numFmtId="4" fontId="32" fillId="72" borderId="30" applyNumberFormat="0" applyProtection="0">
      <alignment horizontal="right" vertical="center"/>
    </xf>
    <xf numFmtId="4" fontId="95" fillId="132" borderId="30" applyNumberFormat="0" applyProtection="0">
      <alignment horizontal="right" vertical="center"/>
    </xf>
    <xf numFmtId="4" fontId="95" fillId="132" borderId="30" applyNumberFormat="0" applyProtection="0">
      <alignment horizontal="right" vertical="center"/>
    </xf>
    <xf numFmtId="4" fontId="32" fillId="72" borderId="30" applyNumberFormat="0" applyProtection="0">
      <alignment horizontal="right" vertical="center"/>
    </xf>
    <xf numFmtId="4" fontId="32" fillId="72" borderId="30" applyNumberFormat="0" applyProtection="0">
      <alignment horizontal="right" vertical="center"/>
    </xf>
    <xf numFmtId="4" fontId="69" fillId="72" borderId="42" applyNumberFormat="0" applyProtection="0">
      <alignment horizontal="right" vertical="center"/>
    </xf>
    <xf numFmtId="4" fontId="30" fillId="73" borderId="31" applyNumberFormat="0" applyProtection="0">
      <alignment horizontal="left" vertical="center" indent="1"/>
    </xf>
    <xf numFmtId="4" fontId="33" fillId="133" borderId="31" applyNumberFormat="0" applyProtection="0">
      <alignment horizontal="left" vertical="center" indent="1"/>
    </xf>
    <xf numFmtId="4" fontId="33" fillId="133" borderId="31" applyNumberFormat="0" applyProtection="0">
      <alignment horizontal="left" vertical="center" indent="1"/>
    </xf>
    <xf numFmtId="4" fontId="30" fillId="73" borderId="31" applyNumberFormat="0" applyProtection="0">
      <alignment horizontal="left" vertical="center" indent="1"/>
    </xf>
    <xf numFmtId="4" fontId="30" fillId="73" borderId="31" applyNumberFormat="0" applyProtection="0">
      <alignment horizontal="left" vertical="center" indent="1"/>
    </xf>
    <xf numFmtId="4" fontId="69" fillId="73" borderId="46" applyNumberFormat="0" applyProtection="0">
      <alignment horizontal="left" vertical="center" indent="1"/>
    </xf>
    <xf numFmtId="4" fontId="32" fillId="74" borderId="0" applyNumberFormat="0" applyProtection="0">
      <alignment horizontal="left" vertical="center" indent="1"/>
    </xf>
    <xf numFmtId="4" fontId="33" fillId="93" borderId="0" applyNumberFormat="0" applyProtection="0">
      <alignment horizontal="left" vertical="center" indent="1"/>
    </xf>
    <xf numFmtId="4" fontId="33" fillId="93" borderId="0" applyNumberFormat="0" applyProtection="0">
      <alignment horizontal="left" vertical="center" indent="1"/>
    </xf>
    <xf numFmtId="4" fontId="32" fillId="74" borderId="0" applyNumberFormat="0" applyProtection="0">
      <alignment horizontal="left" vertical="center" indent="1"/>
    </xf>
    <xf numFmtId="4" fontId="33" fillId="75" borderId="0" applyNumberFormat="0" applyProtection="0">
      <alignment horizontal="left" vertical="center" indent="1"/>
    </xf>
    <xf numFmtId="4" fontId="33" fillId="126" borderId="0" applyNumberFormat="0" applyProtection="0">
      <alignment horizontal="left" vertical="center" indent="1"/>
    </xf>
    <xf numFmtId="4" fontId="33" fillId="126" borderId="0" applyNumberFormat="0" applyProtection="0">
      <alignment horizontal="left" vertical="center" indent="1"/>
    </xf>
    <xf numFmtId="4" fontId="33" fillId="75" borderId="0" applyNumberFormat="0" applyProtection="0">
      <alignment horizontal="left" vertical="center" indent="1"/>
    </xf>
    <xf numFmtId="4" fontId="32" fillId="63" borderId="30" applyNumberFormat="0" applyProtection="0">
      <alignment horizontal="right" vertical="center"/>
    </xf>
    <xf numFmtId="4" fontId="95" fillId="93" borderId="30" applyNumberFormat="0" applyProtection="0">
      <alignment horizontal="right" vertical="center"/>
    </xf>
    <xf numFmtId="4" fontId="95" fillId="93" borderId="30" applyNumberFormat="0" applyProtection="0">
      <alignment horizontal="right" vertical="center"/>
    </xf>
    <xf numFmtId="4" fontId="32" fillId="63" borderId="30" applyNumberFormat="0" applyProtection="0">
      <alignment horizontal="right" vertical="center"/>
    </xf>
    <xf numFmtId="4" fontId="32" fillId="63" borderId="30" applyNumberFormat="0" applyProtection="0">
      <alignment horizontal="right" vertical="center"/>
    </xf>
    <xf numFmtId="4" fontId="69" fillId="63" borderId="42" applyNumberFormat="0" applyProtection="0">
      <alignment horizontal="right" vertical="center"/>
    </xf>
    <xf numFmtId="4" fontId="32" fillId="93" borderId="0" applyNumberFormat="0" applyProtection="0">
      <alignment horizontal="left" vertical="center" indent="1"/>
    </xf>
    <xf numFmtId="4" fontId="32" fillId="93" borderId="0" applyNumberFormat="0" applyProtection="0">
      <alignment horizontal="left" vertical="center" indent="1"/>
    </xf>
    <xf numFmtId="4" fontId="32" fillId="74" borderId="0" applyNumberFormat="0" applyProtection="0">
      <alignment horizontal="left" vertical="center" indent="1"/>
    </xf>
    <xf numFmtId="4" fontId="32" fillId="74" borderId="0" applyNumberFormat="0" applyProtection="0">
      <alignment horizontal="left" vertical="center" indent="1"/>
    </xf>
    <xf numFmtId="4" fontId="32" fillId="74" borderId="0" applyNumberFormat="0" applyProtection="0">
      <alignment horizontal="left" vertical="center" indent="1"/>
    </xf>
    <xf numFmtId="4" fontId="32" fillId="126" borderId="0" applyNumberFormat="0" applyProtection="0">
      <alignment horizontal="left" vertical="center" indent="1"/>
    </xf>
    <xf numFmtId="4" fontId="32" fillId="126" borderId="0" applyNumberFormat="0" applyProtection="0">
      <alignment horizontal="left" vertical="center" indent="1"/>
    </xf>
    <xf numFmtId="4" fontId="32" fillId="63" borderId="0" applyNumberFormat="0" applyProtection="0">
      <alignment horizontal="left" vertical="center" indent="1"/>
    </xf>
    <xf numFmtId="4" fontId="32" fillId="63" borderId="0" applyNumberFormat="0" applyProtection="0">
      <alignment horizontal="left" vertical="center" indent="1"/>
    </xf>
    <xf numFmtId="4" fontId="32" fillId="63" borderId="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top" indent="1"/>
    </xf>
    <xf numFmtId="0" fontId="69" fillId="75" borderId="30" applyNumberFormat="0" applyProtection="0">
      <alignment horizontal="left" vertical="top" indent="1"/>
    </xf>
    <xf numFmtId="0" fontId="16" fillId="75" borderId="30" applyNumberFormat="0" applyProtection="0">
      <alignment horizontal="left" vertical="top" indent="1"/>
    </xf>
    <xf numFmtId="0" fontId="16" fillId="75" borderId="30" applyNumberFormat="0" applyProtection="0">
      <alignment horizontal="left" vertical="top" indent="1"/>
    </xf>
    <xf numFmtId="0" fontId="16" fillId="63" borderId="30" applyNumberFormat="0" applyProtection="0">
      <alignment horizontal="left" vertical="center" indent="1"/>
    </xf>
    <xf numFmtId="0" fontId="16" fillId="63" borderId="30" applyNumberFormat="0" applyProtection="0">
      <alignment horizontal="left" vertical="center" indent="1"/>
    </xf>
    <xf numFmtId="0" fontId="16" fillId="63" borderId="30" applyNumberFormat="0" applyProtection="0">
      <alignment horizontal="left" vertical="center" indent="1"/>
    </xf>
    <xf numFmtId="0" fontId="16" fillId="63" borderId="30" applyNumberFormat="0" applyProtection="0">
      <alignment horizontal="left" vertical="center" indent="1"/>
    </xf>
    <xf numFmtId="0" fontId="16" fillId="63" borderId="30" applyNumberFormat="0" applyProtection="0">
      <alignment horizontal="left" vertical="top" indent="1"/>
    </xf>
    <xf numFmtId="0" fontId="69" fillId="63" borderId="30" applyNumberFormat="0" applyProtection="0">
      <alignment horizontal="left" vertical="top" indent="1"/>
    </xf>
    <xf numFmtId="0" fontId="16" fillId="63" borderId="30" applyNumberFormat="0" applyProtection="0">
      <alignment horizontal="left" vertical="top" indent="1"/>
    </xf>
    <xf numFmtId="0" fontId="16" fillId="63" borderId="30" applyNumberFormat="0" applyProtection="0">
      <alignment horizontal="left" vertical="top" indent="1"/>
    </xf>
    <xf numFmtId="0" fontId="16" fillId="76" borderId="30" applyNumberFormat="0" applyProtection="0">
      <alignment horizontal="left" vertical="center" indent="1"/>
    </xf>
    <xf numFmtId="0" fontId="16" fillId="76" borderId="30" applyNumberFormat="0" applyProtection="0">
      <alignment horizontal="left" vertical="center" indent="1"/>
    </xf>
    <xf numFmtId="0" fontId="16" fillId="76" borderId="30" applyNumberFormat="0" applyProtection="0">
      <alignment horizontal="left" vertical="center" indent="1"/>
    </xf>
    <xf numFmtId="0" fontId="16" fillId="76" borderId="30" applyNumberFormat="0" applyProtection="0">
      <alignment horizontal="left" vertical="center" indent="1"/>
    </xf>
    <xf numFmtId="0" fontId="16" fillId="76" borderId="30" applyNumberFormat="0" applyProtection="0">
      <alignment horizontal="left" vertical="top" indent="1"/>
    </xf>
    <xf numFmtId="0" fontId="69" fillId="76" borderId="30" applyNumberFormat="0" applyProtection="0">
      <alignment horizontal="left" vertical="top" indent="1"/>
    </xf>
    <xf numFmtId="0" fontId="16" fillId="76" borderId="30" applyNumberFormat="0" applyProtection="0">
      <alignment horizontal="left" vertical="top" indent="1"/>
    </xf>
    <xf numFmtId="0" fontId="16" fillId="76" borderId="30" applyNumberFormat="0" applyProtection="0">
      <alignment horizontal="left" vertical="top" indent="1"/>
    </xf>
    <xf numFmtId="0" fontId="16" fillId="74" borderId="30" applyNumberFormat="0" applyProtection="0">
      <alignment horizontal="left" vertical="center" indent="1"/>
    </xf>
    <xf numFmtId="0" fontId="16" fillId="74" borderId="30" applyNumberFormat="0" applyProtection="0">
      <alignment horizontal="left" vertical="center" indent="1"/>
    </xf>
    <xf numFmtId="0" fontId="16" fillId="74" borderId="30" applyNumberFormat="0" applyProtection="0">
      <alignment horizontal="left" vertical="center" indent="1"/>
    </xf>
    <xf numFmtId="0" fontId="16" fillId="74" borderId="30" applyNumberFormat="0" applyProtection="0">
      <alignment horizontal="left" vertical="center" indent="1"/>
    </xf>
    <xf numFmtId="0" fontId="16" fillId="74" borderId="30" applyNumberFormat="0" applyProtection="0">
      <alignment horizontal="left" vertical="top" indent="1"/>
    </xf>
    <xf numFmtId="0" fontId="69" fillId="74" borderId="30" applyNumberFormat="0" applyProtection="0">
      <alignment horizontal="left" vertical="top" indent="1"/>
    </xf>
    <xf numFmtId="0" fontId="16" fillId="74" borderId="30" applyNumberFormat="0" applyProtection="0">
      <alignment horizontal="left" vertical="top" indent="1"/>
    </xf>
    <xf numFmtId="0" fontId="16" fillId="74" borderId="30" applyNumberFormat="0" applyProtection="0">
      <alignment horizontal="left" vertical="top" indent="1"/>
    </xf>
    <xf numFmtId="0" fontId="16" fillId="77" borderId="19" applyNumberFormat="0">
      <protection locked="0"/>
    </xf>
    <xf numFmtId="0" fontId="69" fillId="77" borderId="47" applyNumberFormat="0">
      <protection locked="0"/>
    </xf>
    <xf numFmtId="0" fontId="16" fillId="77" borderId="19" applyNumberFormat="0">
      <protection locked="0"/>
    </xf>
    <xf numFmtId="0" fontId="16" fillId="77" borderId="19" applyNumberFormat="0">
      <protection locked="0"/>
    </xf>
    <xf numFmtId="4" fontId="32" fillId="78" borderId="30" applyNumberFormat="0" applyProtection="0">
      <alignment vertical="center"/>
    </xf>
    <xf numFmtId="4" fontId="95" fillId="134" borderId="30" applyNumberFormat="0" applyProtection="0">
      <alignment vertical="center"/>
    </xf>
    <xf numFmtId="4" fontId="95" fillId="134" borderId="30" applyNumberFormat="0" applyProtection="0">
      <alignment vertical="center"/>
    </xf>
    <xf numFmtId="4" fontId="32" fillId="78" borderId="30" applyNumberFormat="0" applyProtection="0">
      <alignment vertical="center"/>
    </xf>
    <xf numFmtId="4" fontId="34" fillId="78" borderId="30" applyNumberFormat="0" applyProtection="0">
      <alignment vertical="center"/>
    </xf>
    <xf numFmtId="4" fontId="96" fillId="134" borderId="30" applyNumberFormat="0" applyProtection="0">
      <alignment vertical="center"/>
    </xf>
    <xf numFmtId="4" fontId="96" fillId="134" borderId="30" applyNumberFormat="0" applyProtection="0">
      <alignment vertical="center"/>
    </xf>
    <xf numFmtId="4" fontId="34" fillId="78" borderId="30" applyNumberFormat="0" applyProtection="0">
      <alignment vertical="center"/>
    </xf>
    <xf numFmtId="4" fontId="32" fillId="78" borderId="30" applyNumberFormat="0" applyProtection="0">
      <alignment horizontal="left" vertical="center" indent="1"/>
    </xf>
    <xf numFmtId="4" fontId="33" fillId="93" borderId="52" applyNumberFormat="0" applyProtection="0">
      <alignment horizontal="left" vertical="center" indent="1"/>
    </xf>
    <xf numFmtId="4" fontId="33" fillId="93" borderId="52" applyNumberFormat="0" applyProtection="0">
      <alignment horizontal="left" vertical="center" indent="1"/>
    </xf>
    <xf numFmtId="4" fontId="32" fillId="78" borderId="30" applyNumberFormat="0" applyProtection="0">
      <alignment horizontal="left" vertical="center" indent="1"/>
    </xf>
    <xf numFmtId="0" fontId="32" fillId="78" borderId="30" applyNumberFormat="0" applyProtection="0">
      <alignment horizontal="left" vertical="top" indent="1"/>
    </xf>
    <xf numFmtId="4" fontId="32" fillId="74" borderId="30" applyNumberFormat="0" applyProtection="0">
      <alignment horizontal="right" vertical="center"/>
    </xf>
    <xf numFmtId="4" fontId="95" fillId="134" borderId="30" applyNumberFormat="0" applyProtection="0">
      <alignment horizontal="right" vertical="center"/>
    </xf>
    <xf numFmtId="4" fontId="95" fillId="13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69" fillId="0" borderId="42" applyNumberFormat="0" applyProtection="0">
      <alignment horizontal="right" vertical="center"/>
    </xf>
    <xf numFmtId="4" fontId="34" fillId="74" borderId="30" applyNumberFormat="0" applyProtection="0">
      <alignment horizontal="right" vertical="center"/>
    </xf>
    <xf numFmtId="4" fontId="96" fillId="134" borderId="30" applyNumberFormat="0" applyProtection="0">
      <alignment horizontal="right" vertical="center"/>
    </xf>
    <xf numFmtId="4" fontId="96" fillId="134" borderId="30" applyNumberFormat="0" applyProtection="0">
      <alignment horizontal="right" vertical="center"/>
    </xf>
    <xf numFmtId="4" fontId="34" fillId="74" borderId="30" applyNumberFormat="0" applyProtection="0">
      <alignment horizontal="right" vertical="center"/>
    </xf>
    <xf numFmtId="4" fontId="69" fillId="96" borderId="42" applyNumberFormat="0" applyProtection="0">
      <alignment horizontal="left" vertical="center" indent="1"/>
    </xf>
    <xf numFmtId="4" fontId="69" fillId="96" borderId="42" applyNumberFormat="0" applyProtection="0">
      <alignment horizontal="left" vertical="center" indent="1"/>
    </xf>
    <xf numFmtId="4" fontId="33" fillId="93" borderId="30" applyNumberFormat="0" applyProtection="0">
      <alignment horizontal="left" vertical="center" indent="1"/>
    </xf>
    <xf numFmtId="4" fontId="69" fillId="96" borderId="42" applyNumberFormat="0" applyProtection="0">
      <alignment horizontal="left" vertical="center" indent="1"/>
    </xf>
    <xf numFmtId="4" fontId="69" fillId="96" borderId="42" applyNumberFormat="0" applyProtection="0">
      <alignment horizontal="left" vertical="center" indent="1"/>
    </xf>
    <xf numFmtId="4" fontId="32" fillId="63" borderId="30" applyNumberFormat="0" applyProtection="0">
      <alignment horizontal="left" vertical="center" indent="1"/>
    </xf>
    <xf numFmtId="4" fontId="33" fillId="93" borderId="30" applyNumberFormat="0" applyProtection="0">
      <alignment horizontal="left" vertical="center" indent="1"/>
    </xf>
    <xf numFmtId="4" fontId="32" fillId="63" borderId="30" applyNumberFormat="0" applyProtection="0">
      <alignment horizontal="left" vertical="center" indent="1"/>
    </xf>
    <xf numFmtId="0" fontId="32" fillId="63" borderId="30" applyNumberFormat="0" applyProtection="0">
      <alignment horizontal="left" vertical="top" indent="1"/>
    </xf>
    <xf numFmtId="4" fontId="35" fillId="79" borderId="0" applyNumberFormat="0" applyProtection="0">
      <alignment horizontal="left" vertical="center" indent="1"/>
    </xf>
    <xf numFmtId="4" fontId="35" fillId="94" borderId="52" applyNumberFormat="0" applyProtection="0">
      <alignment horizontal="left" vertical="center" indent="1"/>
    </xf>
    <xf numFmtId="4" fontId="35" fillId="94" borderId="52" applyNumberFormat="0" applyProtection="0">
      <alignment horizontal="left" vertical="center" indent="1"/>
    </xf>
    <xf numFmtId="4" fontId="35" fillId="79" borderId="0" applyNumberFormat="0" applyProtection="0">
      <alignment horizontal="left" vertical="center" indent="1"/>
    </xf>
    <xf numFmtId="0" fontId="69" fillId="114" borderId="19"/>
    <xf numFmtId="0" fontId="69" fillId="114" borderId="19"/>
    <xf numFmtId="4" fontId="36"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6" fillId="74" borderId="30" applyNumberFormat="0" applyProtection="0">
      <alignment horizontal="right" vertical="center"/>
    </xf>
    <xf numFmtId="0" fontId="16" fillId="135"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applyFont="0" applyFill="0" applyBorder="0" applyAlignment="0" applyProtection="0"/>
    <xf numFmtId="0" fontId="16" fillId="0" borderId="0"/>
    <xf numFmtId="0" fontId="16" fillId="0" borderId="0" applyFont="0" applyFill="0" applyBorder="0" applyAlignment="0" applyProtection="0"/>
    <xf numFmtId="37" fontId="39" fillId="0" borderId="27" applyNumberFormat="0"/>
    <xf numFmtId="0" fontId="100" fillId="0" borderId="53" applyNumberFormat="0" applyAlignment="0" applyProtection="0"/>
    <xf numFmtId="0" fontId="37"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73" fontId="39" fillId="0" borderId="29" applyFill="0"/>
    <xf numFmtId="0" fontId="29" fillId="0" borderId="54" applyNumberFormat="0" applyFill="0" applyAlignment="0" applyProtection="0"/>
    <xf numFmtId="0" fontId="29" fillId="0" borderId="54" applyNumberFormat="0" applyFill="0" applyAlignment="0" applyProtection="0"/>
    <xf numFmtId="37" fontId="39" fillId="0" borderId="32" applyNumberFormat="0" applyFill="0"/>
    <xf numFmtId="165" fontId="16" fillId="0" borderId="0" applyFont="0" applyFill="0" applyBorder="0" applyAlignment="0" applyProtection="0"/>
    <xf numFmtId="167" fontId="16"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6" fillId="78" borderId="0" applyNumberFormat="0" applyFont="0" applyBorder="0" applyAlignment="0" applyProtection="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25" fillId="8" borderId="8" applyNumberFormat="0" applyFont="0" applyAlignment="0" applyProtection="0"/>
    <xf numFmtId="0" fontId="53" fillId="0" borderId="0" applyNumberFormat="0" applyFill="0" applyBorder="0" applyAlignment="0" applyProtection="0"/>
    <xf numFmtId="0" fontId="24" fillId="0" borderId="9" applyNumberFormat="0" applyFill="0" applyAlignment="0" applyProtection="0"/>
    <xf numFmtId="0" fontId="54"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4" fillId="32" borderId="0" applyNumberFormat="0" applyBorder="0" applyAlignment="0" applyProtection="0"/>
    <xf numFmtId="0" fontId="69" fillId="97" borderId="0"/>
    <xf numFmtId="4" fontId="69" fillId="62" borderId="42" applyNumberFormat="0" applyProtection="0">
      <alignment vertical="center"/>
    </xf>
    <xf numFmtId="4" fontId="69" fillId="111" borderId="42" applyNumberFormat="0" applyProtection="0">
      <alignment horizontal="left" vertical="center" indent="1"/>
    </xf>
    <xf numFmtId="4" fontId="69" fillId="96" borderId="42" applyNumberFormat="0" applyProtection="0">
      <alignment horizontal="left" vertical="center" indent="1"/>
    </xf>
    <xf numFmtId="4" fontId="69" fillId="64" borderId="42" applyNumberFormat="0" applyProtection="0">
      <alignment horizontal="right" vertical="center"/>
    </xf>
    <xf numFmtId="4" fontId="69" fillId="112" borderId="42" applyNumberFormat="0" applyProtection="0">
      <alignment horizontal="right" vertical="center"/>
    </xf>
    <xf numFmtId="4" fontId="69" fillId="66" borderId="46" applyNumberFormat="0" applyProtection="0">
      <alignment horizontal="right" vertical="center"/>
    </xf>
    <xf numFmtId="4" fontId="69" fillId="67" borderId="42" applyNumberFormat="0" applyProtection="0">
      <alignment horizontal="right" vertical="center"/>
    </xf>
    <xf numFmtId="4" fontId="69" fillId="68" borderId="42" applyNumberFormat="0" applyProtection="0">
      <alignment horizontal="right" vertical="center"/>
    </xf>
    <xf numFmtId="4" fontId="69" fillId="69" borderId="42" applyNumberFormat="0" applyProtection="0">
      <alignment horizontal="right" vertical="center"/>
    </xf>
    <xf numFmtId="4" fontId="69" fillId="70" borderId="42" applyNumberFormat="0" applyProtection="0">
      <alignment horizontal="right" vertical="center"/>
    </xf>
    <xf numFmtId="4" fontId="69" fillId="71" borderId="42" applyNumberFormat="0" applyProtection="0">
      <alignment horizontal="right" vertical="center"/>
    </xf>
    <xf numFmtId="4" fontId="69" fillId="72" borderId="42" applyNumberFormat="0" applyProtection="0">
      <alignment horizontal="right" vertical="center"/>
    </xf>
    <xf numFmtId="4" fontId="69" fillId="73" borderId="46" applyNumberFormat="0" applyProtection="0">
      <alignment horizontal="left" vertical="center" indent="1"/>
    </xf>
    <xf numFmtId="4" fontId="69" fillId="63" borderId="42" applyNumberFormat="0" applyProtection="0">
      <alignment horizontal="right" vertical="center"/>
    </xf>
    <xf numFmtId="4" fontId="69" fillId="74" borderId="46" applyNumberFormat="0" applyProtection="0">
      <alignment horizontal="left" vertical="center" indent="1"/>
    </xf>
    <xf numFmtId="4" fontId="69" fillId="63" borderId="46" applyNumberFormat="0" applyProtection="0">
      <alignment horizontal="left" vertical="center" indent="1"/>
    </xf>
    <xf numFmtId="0" fontId="69" fillId="84" borderId="42" applyNumberFormat="0" applyProtection="0">
      <alignment horizontal="left" vertical="center" indent="1"/>
    </xf>
    <xf numFmtId="0" fontId="69" fillId="113" borderId="42" applyNumberFormat="0" applyProtection="0">
      <alignment horizontal="left" vertical="center" indent="1"/>
    </xf>
    <xf numFmtId="0" fontId="69" fillId="76" borderId="42" applyNumberFormat="0" applyProtection="0">
      <alignment horizontal="left" vertical="center" indent="1"/>
    </xf>
    <xf numFmtId="0" fontId="69" fillId="74" borderId="42" applyNumberFormat="0" applyProtection="0">
      <alignment horizontal="left" vertical="center" indent="1"/>
    </xf>
    <xf numFmtId="4" fontId="69" fillId="0" borderId="42" applyNumberFormat="0" applyProtection="0">
      <alignment horizontal="right" vertical="center"/>
    </xf>
    <xf numFmtId="0" fontId="69" fillId="114" borderId="19"/>
    <xf numFmtId="0" fontId="69" fillId="9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2" fillId="63" borderId="30" applyNumberFormat="0" applyProtection="0">
      <alignment horizontal="left" vertical="center" indent="1"/>
    </xf>
    <xf numFmtId="0" fontId="16" fillId="0" borderId="0"/>
    <xf numFmtId="0" fontId="16" fillId="0" borderId="0"/>
    <xf numFmtId="0" fontId="16" fillId="0" borderId="0"/>
    <xf numFmtId="0" fontId="25" fillId="8" borderId="8" applyNumberFormat="0" applyFont="0" applyAlignment="0" applyProtection="0"/>
    <xf numFmtId="0" fontId="54"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4"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4"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4"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62" borderId="30" applyNumberFormat="0" applyProtection="0">
      <alignment horizontal="left" vertical="top" indent="1"/>
    </xf>
    <xf numFmtId="4" fontId="69" fillId="96" borderId="42" applyNumberFormat="0" applyProtection="0">
      <alignment horizontal="left" vertical="center" indent="1"/>
    </xf>
    <xf numFmtId="4" fontId="36" fillId="74" borderId="30" applyNumberFormat="0" applyProtection="0">
      <alignment horizontal="right" vertical="center"/>
    </xf>
    <xf numFmtId="0" fontId="25" fillId="0" borderId="0"/>
    <xf numFmtId="4" fontId="16" fillId="75" borderId="46" applyNumberFormat="0" applyProtection="0">
      <alignment horizontal="left" vertical="center" indent="1"/>
    </xf>
    <xf numFmtId="4" fontId="16" fillId="75" borderId="46" applyNumberFormat="0" applyProtection="0">
      <alignment horizontal="left" vertical="center" indent="1"/>
    </xf>
    <xf numFmtId="0" fontId="54" fillId="9" borderId="0" applyNumberFormat="0" applyBorder="0" applyAlignment="0" applyProtection="0"/>
    <xf numFmtId="0" fontId="54" fillId="13"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9" borderId="0" applyNumberFormat="0" applyBorder="0" applyAlignment="0" applyProtection="0"/>
    <xf numFmtId="0" fontId="54" fillId="9" borderId="0" applyNumberFormat="0" applyBorder="0" applyAlignment="0" applyProtection="0"/>
    <xf numFmtId="0" fontId="54" fillId="25" borderId="0" applyNumberFormat="0" applyBorder="0" applyAlignment="0" applyProtection="0"/>
    <xf numFmtId="0" fontId="54" fillId="13" borderId="0" applyNumberFormat="0" applyBorder="0" applyAlignment="0" applyProtection="0"/>
    <xf numFmtId="0" fontId="54" fillId="25" borderId="0" applyNumberFormat="0" applyBorder="0" applyAlignment="0" applyProtection="0"/>
    <xf numFmtId="0" fontId="54" fillId="21" borderId="0" applyNumberFormat="0" applyBorder="0" applyAlignment="0" applyProtection="0"/>
    <xf numFmtId="0" fontId="54" fillId="13" borderId="0" applyNumberFormat="0" applyBorder="0" applyAlignment="0" applyProtection="0"/>
    <xf numFmtId="0" fontId="54" fillId="9" borderId="0" applyNumberFormat="0" applyBorder="0" applyAlignment="0" applyProtection="0"/>
    <xf numFmtId="0" fontId="54" fillId="2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17" borderId="0" applyNumberFormat="0" applyBorder="0" applyAlignment="0" applyProtection="0"/>
    <xf numFmtId="0" fontId="54" fillId="29" borderId="0" applyNumberFormat="0" applyBorder="0" applyAlignment="0" applyProtection="0"/>
    <xf numFmtId="0" fontId="54" fillId="9"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9" borderId="0" applyNumberFormat="0" applyBorder="0" applyAlignment="0" applyProtection="0"/>
    <xf numFmtId="0" fontId="54" fillId="17" borderId="0" applyNumberFormat="0" applyBorder="0" applyAlignment="0" applyProtection="0"/>
    <xf numFmtId="0" fontId="54" fillId="29" borderId="0" applyNumberFormat="0" applyBorder="0" applyAlignment="0" applyProtection="0"/>
    <xf numFmtId="0" fontId="54" fillId="21" borderId="0" applyNumberFormat="0" applyBorder="0" applyAlignment="0" applyProtection="0"/>
    <xf numFmtId="0" fontId="54" fillId="17" borderId="0" applyNumberFormat="0" applyBorder="0" applyAlignment="0" applyProtection="0"/>
    <xf numFmtId="0" fontId="54" fillId="13" borderId="0" applyNumberFormat="0" applyBorder="0" applyAlignment="0" applyProtection="0"/>
    <xf numFmtId="0" fontId="54" fillId="9" borderId="0" applyNumberFormat="0" applyBorder="0" applyAlignment="0" applyProtection="0"/>
    <xf numFmtId="0" fontId="54" fillId="2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21" borderId="0" applyNumberFormat="0" applyBorder="0" applyAlignment="0" applyProtection="0"/>
    <xf numFmtId="0" fontId="54" fillId="13" borderId="0" applyNumberFormat="0" applyBorder="0" applyAlignment="0" applyProtection="0"/>
    <xf numFmtId="0" fontId="54" fillId="25" borderId="0" applyNumberFormat="0" applyBorder="0" applyAlignment="0" applyProtection="0"/>
    <xf numFmtId="0" fontId="28" fillId="87" borderId="0" applyNumberFormat="0" applyBorder="0" applyAlignment="0" applyProtection="0"/>
    <xf numFmtId="0" fontId="28" fillId="89" borderId="0" applyNumberFormat="0" applyBorder="0" applyAlignment="0" applyProtection="0"/>
    <xf numFmtId="0" fontId="28" fillId="86" borderId="0" applyNumberFormat="0" applyBorder="0" applyAlignment="0" applyProtection="0"/>
    <xf numFmtId="0" fontId="28" fillId="53"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88" borderId="0" applyNumberFormat="0" applyBorder="0" applyAlignment="0" applyProtection="0"/>
    <xf numFmtId="0" fontId="28" fillId="53" borderId="0" applyNumberFormat="0" applyBorder="0" applyAlignment="0" applyProtection="0"/>
    <xf numFmtId="0" fontId="28" fillId="87" borderId="0" applyNumberFormat="0" applyBorder="0" applyAlignment="0" applyProtection="0"/>
    <xf numFmtId="0" fontId="28" fillId="86" borderId="0" applyNumberFormat="0" applyBorder="0" applyAlignment="0" applyProtection="0"/>
    <xf numFmtId="0" fontId="28" fillId="89" borderId="0" applyNumberFormat="0" applyBorder="0" applyAlignment="0" applyProtection="0"/>
    <xf numFmtId="0" fontId="28" fillId="88" borderId="0" applyNumberFormat="0" applyBorder="0" applyAlignment="0" applyProtection="0"/>
    <xf numFmtId="4" fontId="30" fillId="62" borderId="55" applyNumberFormat="0" applyProtection="0">
      <alignment vertical="center"/>
    </xf>
    <xf numFmtId="4" fontId="31" fillId="62" borderId="55" applyNumberFormat="0" applyProtection="0">
      <alignment vertical="center"/>
    </xf>
    <xf numFmtId="4" fontId="30" fillId="62" borderId="55" applyNumberFormat="0" applyProtection="0">
      <alignment horizontal="left" vertical="center" indent="1"/>
    </xf>
    <xf numFmtId="0" fontId="30" fillId="62" borderId="55" applyNumberFormat="0" applyProtection="0">
      <alignment horizontal="left" vertical="top" indent="1"/>
    </xf>
    <xf numFmtId="4" fontId="32" fillId="64" borderId="55" applyNumberFormat="0" applyProtection="0">
      <alignment horizontal="right" vertical="center"/>
    </xf>
    <xf numFmtId="4" fontId="32" fillId="65" borderId="55" applyNumberFormat="0" applyProtection="0">
      <alignment horizontal="right" vertical="center"/>
    </xf>
    <xf numFmtId="4" fontId="32" fillId="66" borderId="55" applyNumberFormat="0" applyProtection="0">
      <alignment horizontal="right" vertical="center"/>
    </xf>
    <xf numFmtId="4" fontId="32" fillId="67" borderId="55" applyNumberFormat="0" applyProtection="0">
      <alignment horizontal="right" vertical="center"/>
    </xf>
    <xf numFmtId="4" fontId="32" fillId="68" borderId="55" applyNumberFormat="0" applyProtection="0">
      <alignment horizontal="right" vertical="center"/>
    </xf>
    <xf numFmtId="4" fontId="32" fillId="69" borderId="55" applyNumberFormat="0" applyProtection="0">
      <alignment horizontal="right" vertical="center"/>
    </xf>
    <xf numFmtId="4" fontId="32" fillId="70" borderId="55" applyNumberFormat="0" applyProtection="0">
      <alignment horizontal="right" vertical="center"/>
    </xf>
    <xf numFmtId="4" fontId="32" fillId="71" borderId="55" applyNumberFormat="0" applyProtection="0">
      <alignment horizontal="right" vertical="center"/>
    </xf>
    <xf numFmtId="4" fontId="32" fillId="72" borderId="55" applyNumberFormat="0" applyProtection="0">
      <alignment horizontal="right" vertical="center"/>
    </xf>
    <xf numFmtId="4" fontId="32" fillId="63" borderId="55" applyNumberFormat="0" applyProtection="0">
      <alignment horizontal="right" vertical="center"/>
    </xf>
    <xf numFmtId="0" fontId="16" fillId="75" borderId="55" applyNumberFormat="0" applyProtection="0">
      <alignment horizontal="left" vertical="center" indent="1"/>
    </xf>
    <xf numFmtId="0" fontId="16" fillId="75" borderId="55" applyNumberFormat="0" applyProtection="0">
      <alignment horizontal="left" vertical="top" indent="1"/>
    </xf>
    <xf numFmtId="0" fontId="16" fillId="63" borderId="55" applyNumberFormat="0" applyProtection="0">
      <alignment horizontal="left" vertical="center" indent="1"/>
    </xf>
    <xf numFmtId="0" fontId="16" fillId="63" borderId="55" applyNumberFormat="0" applyProtection="0">
      <alignment horizontal="left" vertical="top" indent="1"/>
    </xf>
    <xf numFmtId="0" fontId="16" fillId="76" borderId="55" applyNumberFormat="0" applyProtection="0">
      <alignment horizontal="left" vertical="center" indent="1"/>
    </xf>
    <xf numFmtId="0" fontId="16" fillId="76" borderId="55" applyNumberFormat="0" applyProtection="0">
      <alignment horizontal="left" vertical="top" indent="1"/>
    </xf>
    <xf numFmtId="0" fontId="16" fillId="74" borderId="55" applyNumberFormat="0" applyProtection="0">
      <alignment horizontal="left" vertical="center" indent="1"/>
    </xf>
    <xf numFmtId="0" fontId="16" fillId="74" borderId="55" applyNumberFormat="0" applyProtection="0">
      <alignment horizontal="left" vertical="top" indent="1"/>
    </xf>
    <xf numFmtId="4" fontId="32" fillId="78" borderId="55" applyNumberFormat="0" applyProtection="0">
      <alignment vertical="center"/>
    </xf>
    <xf numFmtId="4" fontId="34" fillId="78" borderId="55" applyNumberFormat="0" applyProtection="0">
      <alignment vertical="center"/>
    </xf>
    <xf numFmtId="4" fontId="32" fillId="78" borderId="55" applyNumberFormat="0" applyProtection="0">
      <alignment horizontal="left" vertical="center" indent="1"/>
    </xf>
    <xf numFmtId="0" fontId="32" fillId="78" borderId="55" applyNumberFormat="0" applyProtection="0">
      <alignment horizontal="left" vertical="top" indent="1"/>
    </xf>
    <xf numFmtId="4" fontId="32" fillId="74" borderId="55" applyNumberFormat="0" applyProtection="0">
      <alignment horizontal="right" vertical="center"/>
    </xf>
    <xf numFmtId="4" fontId="34" fillId="74" borderId="55" applyNumberFormat="0" applyProtection="0">
      <alignment horizontal="right" vertical="center"/>
    </xf>
    <xf numFmtId="4" fontId="32" fillId="63" borderId="55" applyNumberFormat="0" applyProtection="0">
      <alignment horizontal="left" vertical="center" indent="1"/>
    </xf>
    <xf numFmtId="0" fontId="32" fillId="63" borderId="55" applyNumberFormat="0" applyProtection="0">
      <alignment horizontal="left" vertical="top" indent="1"/>
    </xf>
    <xf numFmtId="4" fontId="36" fillId="74" borderId="55" applyNumberFormat="0" applyProtection="0">
      <alignment horizontal="right" vertical="center"/>
    </xf>
    <xf numFmtId="0" fontId="17" fillId="0" borderId="0"/>
    <xf numFmtId="0" fontId="17" fillId="0" borderId="0"/>
    <xf numFmtId="0" fontId="57" fillId="91" borderId="33" applyNumberFormat="0" applyAlignment="0" applyProtection="0"/>
    <xf numFmtId="0" fontId="64" fillId="58" borderId="33" applyNumberFormat="0" applyAlignment="0" applyProtection="0"/>
    <xf numFmtId="0" fontId="16" fillId="57" borderId="39" applyNumberFormat="0" applyFont="0" applyAlignment="0" applyProtection="0"/>
    <xf numFmtId="0" fontId="29" fillId="0" borderId="41" applyNumberFormat="0" applyFill="0" applyAlignment="0" applyProtection="0"/>
    <xf numFmtId="4" fontId="69" fillId="96" borderId="42" applyNumberFormat="0" applyProtection="0">
      <alignment horizontal="left" vertical="center" indent="1"/>
    </xf>
    <xf numFmtId="4" fontId="69" fillId="96" borderId="42" applyNumberFormat="0" applyProtection="0">
      <alignment horizontal="left" vertical="center" indent="1"/>
    </xf>
    <xf numFmtId="0" fontId="69" fillId="75" borderId="55" applyNumberFormat="0" applyProtection="0">
      <alignment horizontal="left" vertical="top" indent="1"/>
    </xf>
    <xf numFmtId="0" fontId="69" fillId="63" borderId="55" applyNumberFormat="0" applyProtection="0">
      <alignment horizontal="left" vertical="top" indent="1"/>
    </xf>
    <xf numFmtId="0" fontId="69" fillId="76" borderId="55" applyNumberFormat="0" applyProtection="0">
      <alignment horizontal="left" vertical="top" indent="1"/>
    </xf>
    <xf numFmtId="0" fontId="69" fillId="74" borderId="55" applyNumberFormat="0" applyProtection="0">
      <alignment horizontal="left" vertical="top" indent="1"/>
    </xf>
    <xf numFmtId="4" fontId="69" fillId="0" borderId="42" applyNumberFormat="0" applyProtection="0">
      <alignment horizontal="right" vertical="center"/>
    </xf>
    <xf numFmtId="0" fontId="77" fillId="108" borderId="42" applyNumberFormat="0" applyAlignment="0" applyProtection="0"/>
    <xf numFmtId="0" fontId="64" fillId="58" borderId="42" applyNumberFormat="0" applyAlignment="0" applyProtection="0"/>
    <xf numFmtId="0" fontId="69" fillId="57" borderId="42" applyNumberFormat="0" applyFont="0" applyAlignment="0" applyProtection="0"/>
    <xf numFmtId="4" fontId="69" fillId="62" borderId="42" applyNumberFormat="0" applyProtection="0">
      <alignment vertical="center"/>
    </xf>
    <xf numFmtId="4" fontId="79" fillId="111" borderId="42" applyNumberFormat="0" applyProtection="0">
      <alignment vertical="center"/>
    </xf>
    <xf numFmtId="4" fontId="69" fillId="111" borderId="42" applyNumberFormat="0" applyProtection="0">
      <alignment horizontal="left" vertical="center" indent="1"/>
    </xf>
    <xf numFmtId="0" fontId="73" fillId="62" borderId="55" applyNumberFormat="0" applyProtection="0">
      <alignment horizontal="left" vertical="top" indent="1"/>
    </xf>
    <xf numFmtId="4" fontId="69" fillId="64" borderId="42" applyNumberFormat="0" applyProtection="0">
      <alignment horizontal="right" vertical="center"/>
    </xf>
    <xf numFmtId="4" fontId="69" fillId="112" borderId="42" applyNumberFormat="0" applyProtection="0">
      <alignment horizontal="right" vertical="center"/>
    </xf>
    <xf numFmtId="4" fontId="69" fillId="66" borderId="46" applyNumberFormat="0" applyProtection="0">
      <alignment horizontal="right" vertical="center"/>
    </xf>
    <xf numFmtId="4" fontId="69" fillId="67" borderId="42" applyNumberFormat="0" applyProtection="0">
      <alignment horizontal="right" vertical="center"/>
    </xf>
    <xf numFmtId="4" fontId="69" fillId="68" borderId="42" applyNumberFormat="0" applyProtection="0">
      <alignment horizontal="right" vertical="center"/>
    </xf>
    <xf numFmtId="4" fontId="69" fillId="69" borderId="42" applyNumberFormat="0" applyProtection="0">
      <alignment horizontal="right" vertical="center"/>
    </xf>
    <xf numFmtId="4" fontId="69" fillId="70" borderId="42" applyNumberFormat="0" applyProtection="0">
      <alignment horizontal="right" vertical="center"/>
    </xf>
    <xf numFmtId="4" fontId="69" fillId="71" borderId="42" applyNumberFormat="0" applyProtection="0">
      <alignment horizontal="right" vertical="center"/>
    </xf>
    <xf numFmtId="4" fontId="69" fillId="72" borderId="42" applyNumberFormat="0" applyProtection="0">
      <alignment horizontal="right" vertical="center"/>
    </xf>
    <xf numFmtId="4" fontId="69" fillId="73" borderId="46" applyNumberFormat="0" applyProtection="0">
      <alignment horizontal="left" vertical="center" indent="1"/>
    </xf>
    <xf numFmtId="4" fontId="16" fillId="75" borderId="46" applyNumberFormat="0" applyProtection="0">
      <alignment horizontal="left" vertical="center" indent="1"/>
    </xf>
    <xf numFmtId="4" fontId="16" fillId="75" borderId="46" applyNumberFormat="0" applyProtection="0">
      <alignment horizontal="left" vertical="center" indent="1"/>
    </xf>
    <xf numFmtId="4" fontId="69" fillId="63" borderId="42" applyNumberFormat="0" applyProtection="0">
      <alignment horizontal="right" vertical="center"/>
    </xf>
    <xf numFmtId="4" fontId="69" fillId="74" borderId="46" applyNumberFormat="0" applyProtection="0">
      <alignment horizontal="left" vertical="center" indent="1"/>
    </xf>
    <xf numFmtId="4" fontId="69" fillId="63" borderId="46" applyNumberFormat="0" applyProtection="0">
      <alignment horizontal="left" vertical="center" indent="1"/>
    </xf>
    <xf numFmtId="0" fontId="69" fillId="84" borderId="42" applyNumberFormat="0" applyProtection="0">
      <alignment horizontal="left" vertical="center" indent="1"/>
    </xf>
    <xf numFmtId="0" fontId="69" fillId="113" borderId="42" applyNumberFormat="0" applyProtection="0">
      <alignment horizontal="left" vertical="center" indent="1"/>
    </xf>
    <xf numFmtId="0" fontId="69" fillId="76" borderId="42" applyNumberFormat="0" applyProtection="0">
      <alignment horizontal="left" vertical="center" indent="1"/>
    </xf>
    <xf numFmtId="0" fontId="69" fillId="74" borderId="42" applyNumberFormat="0" applyProtection="0">
      <alignment horizontal="left" vertical="center" indent="1"/>
    </xf>
    <xf numFmtId="0" fontId="71" fillId="75" borderId="48" applyBorder="0"/>
    <xf numFmtId="4" fontId="72" fillId="78" borderId="55" applyNumberFormat="0" applyProtection="0">
      <alignment vertical="center"/>
    </xf>
    <xf numFmtId="4" fontId="72" fillId="84" borderId="55" applyNumberFormat="0" applyProtection="0">
      <alignment horizontal="left" vertical="center" indent="1"/>
    </xf>
    <xf numFmtId="0" fontId="72" fillId="78" borderId="55" applyNumberFormat="0" applyProtection="0">
      <alignment horizontal="left" vertical="top" indent="1"/>
    </xf>
    <xf numFmtId="4" fontId="79" fillId="81" borderId="42" applyNumberFormat="0" applyProtection="0">
      <alignment horizontal="right" vertical="center"/>
    </xf>
    <xf numFmtId="0" fontId="72" fillId="63" borderId="55" applyNumberFormat="0" applyProtection="0">
      <alignment horizontal="left" vertical="top" indent="1"/>
    </xf>
    <xf numFmtId="4" fontId="74" fillId="79" borderId="46" applyNumberFormat="0" applyProtection="0">
      <alignment horizontal="left" vertical="center" indent="1"/>
    </xf>
    <xf numFmtId="4" fontId="75" fillId="77" borderId="42" applyNumberFormat="0" applyProtection="0">
      <alignment horizontal="right" vertical="center"/>
    </xf>
    <xf numFmtId="0" fontId="29" fillId="0" borderId="41" applyNumberFormat="0" applyFill="0" applyAlignment="0" applyProtection="0"/>
    <xf numFmtId="0" fontId="85" fillId="84" borderId="33" applyNumberFormat="0" applyAlignment="0" applyProtection="0"/>
    <xf numFmtId="0" fontId="85" fillId="84" borderId="33" applyNumberFormat="0" applyAlignment="0" applyProtection="0"/>
    <xf numFmtId="0" fontId="57" fillId="91" borderId="33" applyNumberFormat="0" applyAlignment="0" applyProtection="0"/>
    <xf numFmtId="0" fontId="57" fillId="91" borderId="33" applyNumberFormat="0" applyAlignment="0" applyProtection="0"/>
    <xf numFmtId="0" fontId="91" fillId="84" borderId="33" applyNumberFormat="0" applyAlignment="0" applyProtection="0"/>
    <xf numFmtId="0" fontId="91" fillId="84" borderId="33" applyNumberFormat="0" applyAlignment="0" applyProtection="0"/>
    <xf numFmtId="0" fontId="64" fillId="58" borderId="33" applyNumberFormat="0" applyAlignment="0" applyProtection="0"/>
    <xf numFmtId="0" fontId="64" fillId="58" borderId="33" applyNumberFormat="0" applyAlignment="0" applyProtection="0"/>
    <xf numFmtId="0" fontId="16" fillId="78" borderId="39" applyNumberFormat="0" applyFont="0" applyAlignment="0" applyProtection="0"/>
    <xf numFmtId="0" fontId="16" fillId="78" borderId="39" applyNumberFormat="0" applyFont="0" applyAlignment="0" applyProtection="0"/>
    <xf numFmtId="0" fontId="69" fillId="57" borderId="42" applyNumberFormat="0" applyFont="0" applyAlignment="0" applyProtection="0"/>
    <xf numFmtId="0" fontId="16" fillId="57" borderId="39" applyNumberFormat="0" applyFont="0" applyAlignment="0" applyProtection="0"/>
    <xf numFmtId="0" fontId="16" fillId="57" borderId="39" applyNumberFormat="0" applyFont="0" applyAlignment="0" applyProtection="0"/>
    <xf numFmtId="4" fontId="30" fillId="62" borderId="55" applyNumberFormat="0" applyProtection="0">
      <alignment vertical="center"/>
    </xf>
    <xf numFmtId="4" fontId="33" fillId="111" borderId="55" applyNumberFormat="0" applyProtection="0">
      <alignment vertical="center"/>
    </xf>
    <xf numFmtId="4" fontId="33" fillId="111" borderId="55" applyNumberFormat="0" applyProtection="0">
      <alignment vertical="center"/>
    </xf>
    <xf numFmtId="4" fontId="30" fillId="62" borderId="55" applyNumberFormat="0" applyProtection="0">
      <alignment vertical="center"/>
    </xf>
    <xf numFmtId="4" fontId="30" fillId="62" borderId="55" applyNumberFormat="0" applyProtection="0">
      <alignment vertical="center"/>
    </xf>
    <xf numFmtId="4" fontId="31" fillId="62" borderId="55" applyNumberFormat="0" applyProtection="0">
      <alignment vertical="center"/>
    </xf>
    <xf numFmtId="4" fontId="94" fillId="111" borderId="55" applyNumberFormat="0" applyProtection="0">
      <alignment vertical="center"/>
    </xf>
    <xf numFmtId="4" fontId="94" fillId="111" borderId="55" applyNumberFormat="0" applyProtection="0">
      <alignment vertical="center"/>
    </xf>
    <xf numFmtId="4" fontId="31" fillId="62" borderId="55" applyNumberFormat="0" applyProtection="0">
      <alignment vertical="center"/>
    </xf>
    <xf numFmtId="4" fontId="30" fillId="62" borderId="55" applyNumberFormat="0" applyProtection="0">
      <alignment horizontal="left" vertical="center" indent="1"/>
    </xf>
    <xf numFmtId="4" fontId="95" fillId="111" borderId="55" applyNumberFormat="0" applyProtection="0">
      <alignment horizontal="left" vertical="center" indent="1"/>
    </xf>
    <xf numFmtId="4" fontId="95" fillId="111" borderId="55" applyNumberFormat="0" applyProtection="0">
      <alignment horizontal="left" vertical="center" indent="1"/>
    </xf>
    <xf numFmtId="4" fontId="30" fillId="62" borderId="55" applyNumberFormat="0" applyProtection="0">
      <alignment horizontal="left" vertical="center" indent="1"/>
    </xf>
    <xf numFmtId="4" fontId="30" fillId="62" borderId="55" applyNumberFormat="0" applyProtection="0">
      <alignment horizontal="left" vertical="center" indent="1"/>
    </xf>
    <xf numFmtId="0" fontId="30" fillId="62" borderId="55" applyNumberFormat="0" applyProtection="0">
      <alignment horizontal="left" vertical="top" indent="1"/>
    </xf>
    <xf numFmtId="4" fontId="32" fillId="64" borderId="55" applyNumberFormat="0" applyProtection="0">
      <alignment horizontal="right" vertical="center"/>
    </xf>
    <xf numFmtId="4" fontId="95" fillId="127" borderId="55" applyNumberFormat="0" applyProtection="0">
      <alignment horizontal="right" vertical="center"/>
    </xf>
    <xf numFmtId="4" fontId="95" fillId="127" borderId="55" applyNumberFormat="0" applyProtection="0">
      <alignment horizontal="right" vertical="center"/>
    </xf>
    <xf numFmtId="4" fontId="32" fillId="64" borderId="55" applyNumberFormat="0" applyProtection="0">
      <alignment horizontal="right" vertical="center"/>
    </xf>
    <xf numFmtId="4" fontId="32" fillId="64" borderId="55" applyNumberFormat="0" applyProtection="0">
      <alignment horizontal="right" vertical="center"/>
    </xf>
    <xf numFmtId="4" fontId="32" fillId="65" borderId="55" applyNumberFormat="0" applyProtection="0">
      <alignment horizontal="right" vertical="center"/>
    </xf>
    <xf numFmtId="4" fontId="95" fillId="95" borderId="55" applyNumberFormat="0" applyProtection="0">
      <alignment horizontal="right" vertical="center"/>
    </xf>
    <xf numFmtId="4" fontId="95" fillId="95" borderId="55" applyNumberFormat="0" applyProtection="0">
      <alignment horizontal="right" vertical="center"/>
    </xf>
    <xf numFmtId="4" fontId="32" fillId="65" borderId="55" applyNumberFormat="0" applyProtection="0">
      <alignment horizontal="right" vertical="center"/>
    </xf>
    <xf numFmtId="4" fontId="32" fillId="65" borderId="55" applyNumberFormat="0" applyProtection="0">
      <alignment horizontal="right" vertical="center"/>
    </xf>
    <xf numFmtId="4" fontId="32" fillId="66" borderId="55" applyNumberFormat="0" applyProtection="0">
      <alignment horizontal="right" vertical="center"/>
    </xf>
    <xf numFmtId="4" fontId="95" fillId="128" borderId="55" applyNumberFormat="0" applyProtection="0">
      <alignment horizontal="right" vertical="center"/>
    </xf>
    <xf numFmtId="4" fontId="95" fillId="128" borderId="55" applyNumberFormat="0" applyProtection="0">
      <alignment horizontal="right" vertical="center"/>
    </xf>
    <xf numFmtId="4" fontId="32" fillId="66" borderId="55" applyNumberFormat="0" applyProtection="0">
      <alignment horizontal="right" vertical="center"/>
    </xf>
    <xf numFmtId="4" fontId="32" fillId="66" borderId="55" applyNumberFormat="0" applyProtection="0">
      <alignment horizontal="right" vertical="center"/>
    </xf>
    <xf numFmtId="4" fontId="32" fillId="67" borderId="55" applyNumberFormat="0" applyProtection="0">
      <alignment horizontal="right" vertical="center"/>
    </xf>
    <xf numFmtId="4" fontId="95" fillId="80" borderId="55" applyNumberFormat="0" applyProtection="0">
      <alignment horizontal="right" vertical="center"/>
    </xf>
    <xf numFmtId="4" fontId="95" fillId="80" borderId="55" applyNumberFormat="0" applyProtection="0">
      <alignment horizontal="right" vertical="center"/>
    </xf>
    <xf numFmtId="4" fontId="32" fillId="67" borderId="55" applyNumberFormat="0" applyProtection="0">
      <alignment horizontal="right" vertical="center"/>
    </xf>
    <xf numFmtId="4" fontId="32" fillId="67" borderId="55" applyNumberFormat="0" applyProtection="0">
      <alignment horizontal="right" vertical="center"/>
    </xf>
    <xf numFmtId="4" fontId="32" fillId="68" borderId="55" applyNumberFormat="0" applyProtection="0">
      <alignment horizontal="right" vertical="center"/>
    </xf>
    <xf numFmtId="4" fontId="95" fillId="129" borderId="55" applyNumberFormat="0" applyProtection="0">
      <alignment horizontal="right" vertical="center"/>
    </xf>
    <xf numFmtId="4" fontId="95" fillId="129" borderId="55" applyNumberFormat="0" applyProtection="0">
      <alignment horizontal="right" vertical="center"/>
    </xf>
    <xf numFmtId="4" fontId="32" fillId="68" borderId="55" applyNumberFormat="0" applyProtection="0">
      <alignment horizontal="right" vertical="center"/>
    </xf>
    <xf numFmtId="4" fontId="32" fillId="68" borderId="55" applyNumberFormat="0" applyProtection="0">
      <alignment horizontal="right" vertical="center"/>
    </xf>
    <xf numFmtId="4" fontId="32" fillId="69" borderId="55" applyNumberFormat="0" applyProtection="0">
      <alignment horizontal="right" vertical="center"/>
    </xf>
    <xf numFmtId="4" fontId="95" fillId="83" borderId="55" applyNumberFormat="0" applyProtection="0">
      <alignment horizontal="right" vertical="center"/>
    </xf>
    <xf numFmtId="4" fontId="95" fillId="83" borderId="55" applyNumberFormat="0" applyProtection="0">
      <alignment horizontal="right" vertical="center"/>
    </xf>
    <xf numFmtId="4" fontId="32" fillId="69" borderId="55" applyNumberFormat="0" applyProtection="0">
      <alignment horizontal="right" vertical="center"/>
    </xf>
    <xf numFmtId="4" fontId="32" fillId="69" borderId="55" applyNumberFormat="0" applyProtection="0">
      <alignment horizontal="right" vertical="center"/>
    </xf>
    <xf numFmtId="4" fontId="32" fillId="70" borderId="55" applyNumberFormat="0" applyProtection="0">
      <alignment horizontal="right" vertical="center"/>
    </xf>
    <xf numFmtId="4" fontId="95" fillId="130" borderId="55" applyNumberFormat="0" applyProtection="0">
      <alignment horizontal="right" vertical="center"/>
    </xf>
    <xf numFmtId="4" fontId="95" fillId="130" borderId="55" applyNumberFormat="0" applyProtection="0">
      <alignment horizontal="right" vertical="center"/>
    </xf>
    <xf numFmtId="4" fontId="32" fillId="70" borderId="55" applyNumberFormat="0" applyProtection="0">
      <alignment horizontal="right" vertical="center"/>
    </xf>
    <xf numFmtId="4" fontId="32" fillId="70" borderId="55" applyNumberFormat="0" applyProtection="0">
      <alignment horizontal="right" vertical="center"/>
    </xf>
    <xf numFmtId="4" fontId="32" fillId="71" borderId="55" applyNumberFormat="0" applyProtection="0">
      <alignment horizontal="right" vertical="center"/>
    </xf>
    <xf numFmtId="4" fontId="95" fillId="131" borderId="55" applyNumberFormat="0" applyProtection="0">
      <alignment horizontal="right" vertical="center"/>
    </xf>
    <xf numFmtId="4" fontId="95" fillId="131" borderId="55" applyNumberFormat="0" applyProtection="0">
      <alignment horizontal="right" vertical="center"/>
    </xf>
    <xf numFmtId="4" fontId="32" fillId="71" borderId="55" applyNumberFormat="0" applyProtection="0">
      <alignment horizontal="right" vertical="center"/>
    </xf>
    <xf numFmtId="4" fontId="32" fillId="71" borderId="55" applyNumberFormat="0" applyProtection="0">
      <alignment horizontal="right" vertical="center"/>
    </xf>
    <xf numFmtId="4" fontId="32" fillId="72" borderId="55" applyNumberFormat="0" applyProtection="0">
      <alignment horizontal="right" vertical="center"/>
    </xf>
    <xf numFmtId="4" fontId="95" fillId="132" borderId="55" applyNumberFormat="0" applyProtection="0">
      <alignment horizontal="right" vertical="center"/>
    </xf>
    <xf numFmtId="4" fontId="95" fillId="132" borderId="55" applyNumberFormat="0" applyProtection="0">
      <alignment horizontal="right" vertical="center"/>
    </xf>
    <xf numFmtId="4" fontId="32" fillId="72" borderId="55" applyNumberFormat="0" applyProtection="0">
      <alignment horizontal="right" vertical="center"/>
    </xf>
    <xf numFmtId="4" fontId="32" fillId="72" borderId="55" applyNumberFormat="0" applyProtection="0">
      <alignment horizontal="right" vertical="center"/>
    </xf>
    <xf numFmtId="4" fontId="32" fillId="63" borderId="55" applyNumberFormat="0" applyProtection="0">
      <alignment horizontal="right" vertical="center"/>
    </xf>
    <xf numFmtId="4" fontId="95" fillId="93" borderId="55" applyNumberFormat="0" applyProtection="0">
      <alignment horizontal="right" vertical="center"/>
    </xf>
    <xf numFmtId="4" fontId="95" fillId="93" borderId="55" applyNumberFormat="0" applyProtection="0">
      <alignment horizontal="right" vertical="center"/>
    </xf>
    <xf numFmtId="4" fontId="32" fillId="63" borderId="55" applyNumberFormat="0" applyProtection="0">
      <alignment horizontal="right" vertical="center"/>
    </xf>
    <xf numFmtId="4" fontId="32" fillId="63" borderId="55" applyNumberFormat="0" applyProtection="0">
      <alignment horizontal="right" vertical="center"/>
    </xf>
    <xf numFmtId="0" fontId="16" fillId="75" borderId="55" applyNumberFormat="0" applyProtection="0">
      <alignment horizontal="left" vertical="center" indent="1"/>
    </xf>
    <xf numFmtId="0" fontId="16" fillId="75" borderId="55" applyNumberFormat="0" applyProtection="0">
      <alignment horizontal="left" vertical="center" indent="1"/>
    </xf>
    <xf numFmtId="0" fontId="16" fillId="75" borderId="55" applyNumberFormat="0" applyProtection="0">
      <alignment horizontal="left" vertical="center" indent="1"/>
    </xf>
    <xf numFmtId="0" fontId="16" fillId="75" borderId="55" applyNumberFormat="0" applyProtection="0">
      <alignment horizontal="left" vertical="center" indent="1"/>
    </xf>
    <xf numFmtId="0" fontId="16" fillId="75" borderId="55" applyNumberFormat="0" applyProtection="0">
      <alignment horizontal="left" vertical="top" indent="1"/>
    </xf>
    <xf numFmtId="0" fontId="69" fillId="75" borderId="55" applyNumberFormat="0" applyProtection="0">
      <alignment horizontal="left" vertical="top" indent="1"/>
    </xf>
    <xf numFmtId="0" fontId="16" fillId="75" borderId="55" applyNumberFormat="0" applyProtection="0">
      <alignment horizontal="left" vertical="top" indent="1"/>
    </xf>
    <xf numFmtId="0" fontId="16" fillId="75" borderId="55" applyNumberFormat="0" applyProtection="0">
      <alignment horizontal="left" vertical="top" indent="1"/>
    </xf>
    <xf numFmtId="0" fontId="16" fillId="63" borderId="55" applyNumberFormat="0" applyProtection="0">
      <alignment horizontal="left" vertical="center" indent="1"/>
    </xf>
    <xf numFmtId="0" fontId="16" fillId="63" borderId="55" applyNumberFormat="0" applyProtection="0">
      <alignment horizontal="left" vertical="center" indent="1"/>
    </xf>
    <xf numFmtId="0" fontId="16" fillId="63" borderId="55" applyNumberFormat="0" applyProtection="0">
      <alignment horizontal="left" vertical="center" indent="1"/>
    </xf>
    <xf numFmtId="0" fontId="16" fillId="63" borderId="55" applyNumberFormat="0" applyProtection="0">
      <alignment horizontal="left" vertical="center" indent="1"/>
    </xf>
    <xf numFmtId="0" fontId="16" fillId="63" borderId="55" applyNumberFormat="0" applyProtection="0">
      <alignment horizontal="left" vertical="top" indent="1"/>
    </xf>
    <xf numFmtId="0" fontId="69" fillId="63" borderId="55" applyNumberFormat="0" applyProtection="0">
      <alignment horizontal="left" vertical="top" indent="1"/>
    </xf>
    <xf numFmtId="0" fontId="16" fillId="63" borderId="55" applyNumberFormat="0" applyProtection="0">
      <alignment horizontal="left" vertical="top" indent="1"/>
    </xf>
    <xf numFmtId="0" fontId="16" fillId="63" borderId="55" applyNumberFormat="0" applyProtection="0">
      <alignment horizontal="left" vertical="top" indent="1"/>
    </xf>
    <xf numFmtId="0" fontId="16" fillId="76" borderId="55" applyNumberFormat="0" applyProtection="0">
      <alignment horizontal="left" vertical="center" indent="1"/>
    </xf>
    <xf numFmtId="0" fontId="16" fillId="76" borderId="55" applyNumberFormat="0" applyProtection="0">
      <alignment horizontal="left" vertical="center" indent="1"/>
    </xf>
    <xf numFmtId="0" fontId="16" fillId="76" borderId="55" applyNumberFormat="0" applyProtection="0">
      <alignment horizontal="left" vertical="center" indent="1"/>
    </xf>
    <xf numFmtId="0" fontId="16" fillId="76" borderId="55" applyNumberFormat="0" applyProtection="0">
      <alignment horizontal="left" vertical="center" indent="1"/>
    </xf>
    <xf numFmtId="0" fontId="16" fillId="76" borderId="55" applyNumberFormat="0" applyProtection="0">
      <alignment horizontal="left" vertical="top" indent="1"/>
    </xf>
    <xf numFmtId="0" fontId="69" fillId="76" borderId="55" applyNumberFormat="0" applyProtection="0">
      <alignment horizontal="left" vertical="top" indent="1"/>
    </xf>
    <xf numFmtId="0" fontId="16" fillId="76" borderId="55" applyNumberFormat="0" applyProtection="0">
      <alignment horizontal="left" vertical="top" indent="1"/>
    </xf>
    <xf numFmtId="0" fontId="16" fillId="76" borderId="55" applyNumberFormat="0" applyProtection="0">
      <alignment horizontal="left" vertical="top" indent="1"/>
    </xf>
    <xf numFmtId="0" fontId="16" fillId="74" borderId="55" applyNumberFormat="0" applyProtection="0">
      <alignment horizontal="left" vertical="center" indent="1"/>
    </xf>
    <xf numFmtId="0" fontId="16" fillId="74" borderId="55" applyNumberFormat="0" applyProtection="0">
      <alignment horizontal="left" vertical="center" indent="1"/>
    </xf>
    <xf numFmtId="0" fontId="16" fillId="74" borderId="55" applyNumberFormat="0" applyProtection="0">
      <alignment horizontal="left" vertical="center" indent="1"/>
    </xf>
    <xf numFmtId="0" fontId="16" fillId="74" borderId="55" applyNumberFormat="0" applyProtection="0">
      <alignment horizontal="left" vertical="center" indent="1"/>
    </xf>
    <xf numFmtId="0" fontId="16" fillId="74" borderId="55" applyNumberFormat="0" applyProtection="0">
      <alignment horizontal="left" vertical="top" indent="1"/>
    </xf>
    <xf numFmtId="0" fontId="69" fillId="74" borderId="55" applyNumberFormat="0" applyProtection="0">
      <alignment horizontal="left" vertical="top" indent="1"/>
    </xf>
    <xf numFmtId="0" fontId="16" fillId="74" borderId="55" applyNumberFormat="0" applyProtection="0">
      <alignment horizontal="left" vertical="top" indent="1"/>
    </xf>
    <xf numFmtId="0" fontId="16" fillId="74" borderId="55" applyNumberFormat="0" applyProtection="0">
      <alignment horizontal="left" vertical="top" indent="1"/>
    </xf>
    <xf numFmtId="4" fontId="32" fillId="78" borderId="55" applyNumberFormat="0" applyProtection="0">
      <alignment vertical="center"/>
    </xf>
    <xf numFmtId="4" fontId="95" fillId="134" borderId="55" applyNumberFormat="0" applyProtection="0">
      <alignment vertical="center"/>
    </xf>
    <xf numFmtId="4" fontId="95" fillId="134" borderId="55" applyNumberFormat="0" applyProtection="0">
      <alignment vertical="center"/>
    </xf>
    <xf numFmtId="4" fontId="32" fillId="78" borderId="55" applyNumberFormat="0" applyProtection="0">
      <alignment vertical="center"/>
    </xf>
    <xf numFmtId="4" fontId="34" fillId="78" borderId="55" applyNumberFormat="0" applyProtection="0">
      <alignment vertical="center"/>
    </xf>
    <xf numFmtId="4" fontId="96" fillId="134" borderId="55" applyNumberFormat="0" applyProtection="0">
      <alignment vertical="center"/>
    </xf>
    <xf numFmtId="4" fontId="96" fillId="134" borderId="55" applyNumberFormat="0" applyProtection="0">
      <alignment vertical="center"/>
    </xf>
    <xf numFmtId="4" fontId="34" fillId="78" borderId="55" applyNumberFormat="0" applyProtection="0">
      <alignment vertical="center"/>
    </xf>
    <xf numFmtId="4" fontId="32" fillId="78" borderId="55" applyNumberFormat="0" applyProtection="0">
      <alignment horizontal="left" vertical="center" indent="1"/>
    </xf>
    <xf numFmtId="4" fontId="33" fillId="93" borderId="52" applyNumberFormat="0" applyProtection="0">
      <alignment horizontal="left" vertical="center" indent="1"/>
    </xf>
    <xf numFmtId="4" fontId="33" fillId="93" borderId="52" applyNumberFormat="0" applyProtection="0">
      <alignment horizontal="left" vertical="center" indent="1"/>
    </xf>
    <xf numFmtId="4" fontId="32" fillId="78" borderId="55" applyNumberFormat="0" applyProtection="0">
      <alignment horizontal="left" vertical="center" indent="1"/>
    </xf>
    <xf numFmtId="0" fontId="32" fillId="78" borderId="55" applyNumberFormat="0" applyProtection="0">
      <alignment horizontal="left" vertical="top" indent="1"/>
    </xf>
    <xf numFmtId="4" fontId="32" fillId="74" borderId="55" applyNumberFormat="0" applyProtection="0">
      <alignment horizontal="right" vertical="center"/>
    </xf>
    <xf numFmtId="4" fontId="95" fillId="134" borderId="55" applyNumberFormat="0" applyProtection="0">
      <alignment horizontal="right" vertical="center"/>
    </xf>
    <xf numFmtId="4" fontId="95" fillId="134" borderId="55" applyNumberFormat="0" applyProtection="0">
      <alignment horizontal="right" vertical="center"/>
    </xf>
    <xf numFmtId="4" fontId="32" fillId="74" borderId="55" applyNumberFormat="0" applyProtection="0">
      <alignment horizontal="right" vertical="center"/>
    </xf>
    <xf numFmtId="4" fontId="32" fillId="74" borderId="55" applyNumberFormat="0" applyProtection="0">
      <alignment horizontal="right" vertical="center"/>
    </xf>
    <xf numFmtId="4" fontId="34" fillId="74" borderId="55" applyNumberFormat="0" applyProtection="0">
      <alignment horizontal="right" vertical="center"/>
    </xf>
    <xf numFmtId="4" fontId="96" fillId="134" borderId="55" applyNumberFormat="0" applyProtection="0">
      <alignment horizontal="right" vertical="center"/>
    </xf>
    <xf numFmtId="4" fontId="96" fillId="134" borderId="55" applyNumberFormat="0" applyProtection="0">
      <alignment horizontal="right" vertical="center"/>
    </xf>
    <xf numFmtId="4" fontId="34" fillId="74" borderId="55" applyNumberFormat="0" applyProtection="0">
      <alignment horizontal="right" vertical="center"/>
    </xf>
    <xf numFmtId="4" fontId="69" fillId="96" borderId="42" applyNumberFormat="0" applyProtection="0">
      <alignment horizontal="left" vertical="center" indent="1"/>
    </xf>
    <xf numFmtId="4" fontId="69" fillId="96" borderId="42" applyNumberFormat="0" applyProtection="0">
      <alignment horizontal="left" vertical="center" indent="1"/>
    </xf>
    <xf numFmtId="4" fontId="33" fillId="93" borderId="55" applyNumberFormat="0" applyProtection="0">
      <alignment horizontal="left" vertical="center" indent="1"/>
    </xf>
    <xf numFmtId="4" fontId="69" fillId="96" borderId="42" applyNumberFormat="0" applyProtection="0">
      <alignment horizontal="left" vertical="center" indent="1"/>
    </xf>
    <xf numFmtId="4" fontId="69" fillId="96" borderId="42" applyNumberFormat="0" applyProtection="0">
      <alignment horizontal="left" vertical="center" indent="1"/>
    </xf>
    <xf numFmtId="4" fontId="32" fillId="63" borderId="55" applyNumberFormat="0" applyProtection="0">
      <alignment horizontal="left" vertical="center" indent="1"/>
    </xf>
    <xf numFmtId="4" fontId="33" fillId="93" borderId="55" applyNumberFormat="0" applyProtection="0">
      <alignment horizontal="left" vertical="center" indent="1"/>
    </xf>
    <xf numFmtId="0" fontId="32" fillId="63" borderId="55" applyNumberFormat="0" applyProtection="0">
      <alignment horizontal="left" vertical="top" indent="1"/>
    </xf>
    <xf numFmtId="4" fontId="35" fillId="94" borderId="52" applyNumberFormat="0" applyProtection="0">
      <alignment horizontal="left" vertical="center" indent="1"/>
    </xf>
    <xf numFmtId="4" fontId="35" fillId="94" borderId="52" applyNumberFormat="0" applyProtection="0">
      <alignment horizontal="left" vertical="center" indent="1"/>
    </xf>
    <xf numFmtId="4" fontId="36" fillId="74" borderId="55" applyNumberFormat="0" applyProtection="0">
      <alignment horizontal="right" vertical="center"/>
    </xf>
    <xf numFmtId="4" fontId="97" fillId="134" borderId="55" applyNumberFormat="0" applyProtection="0">
      <alignment horizontal="right" vertical="center"/>
    </xf>
    <xf numFmtId="4" fontId="97" fillId="134" borderId="55" applyNumberFormat="0" applyProtection="0">
      <alignment horizontal="right" vertical="center"/>
    </xf>
    <xf numFmtId="4" fontId="36" fillId="74" borderId="55" applyNumberFormat="0" applyProtection="0">
      <alignment horizontal="right" vertical="center"/>
    </xf>
    <xf numFmtId="0" fontId="29" fillId="0" borderId="54" applyNumberFormat="0" applyFill="0" applyAlignment="0" applyProtection="0"/>
    <xf numFmtId="0" fontId="29" fillId="0" borderId="54" applyNumberFormat="0" applyFill="0" applyAlignment="0" applyProtection="0"/>
    <xf numFmtId="4" fontId="69" fillId="62" borderId="42" applyNumberFormat="0" applyProtection="0">
      <alignment vertical="center"/>
    </xf>
    <xf numFmtId="4" fontId="69" fillId="111" borderId="42" applyNumberFormat="0" applyProtection="0">
      <alignment horizontal="left" vertical="center" indent="1"/>
    </xf>
    <xf numFmtId="4" fontId="69" fillId="96" borderId="42" applyNumberFormat="0" applyProtection="0">
      <alignment horizontal="left" vertical="center" indent="1"/>
    </xf>
    <xf numFmtId="4" fontId="69" fillId="64" borderId="42" applyNumberFormat="0" applyProtection="0">
      <alignment horizontal="right" vertical="center"/>
    </xf>
    <xf numFmtId="4" fontId="69" fillId="112" borderId="42" applyNumberFormat="0" applyProtection="0">
      <alignment horizontal="right" vertical="center"/>
    </xf>
    <xf numFmtId="4" fontId="69" fillId="66" borderId="46" applyNumberFormat="0" applyProtection="0">
      <alignment horizontal="right" vertical="center"/>
    </xf>
    <xf numFmtId="4" fontId="69" fillId="67" borderId="42" applyNumberFormat="0" applyProtection="0">
      <alignment horizontal="right" vertical="center"/>
    </xf>
    <xf numFmtId="4" fontId="69" fillId="68" borderId="42" applyNumberFormat="0" applyProtection="0">
      <alignment horizontal="right" vertical="center"/>
    </xf>
    <xf numFmtId="4" fontId="69" fillId="69" borderId="42" applyNumberFormat="0" applyProtection="0">
      <alignment horizontal="right" vertical="center"/>
    </xf>
    <xf numFmtId="4" fontId="69" fillId="70" borderId="42" applyNumberFormat="0" applyProtection="0">
      <alignment horizontal="right" vertical="center"/>
    </xf>
    <xf numFmtId="4" fontId="69" fillId="71" borderId="42" applyNumberFormat="0" applyProtection="0">
      <alignment horizontal="right" vertical="center"/>
    </xf>
    <xf numFmtId="4" fontId="69" fillId="72" borderId="42" applyNumberFormat="0" applyProtection="0">
      <alignment horizontal="right" vertical="center"/>
    </xf>
    <xf numFmtId="4" fontId="69" fillId="73" borderId="46" applyNumberFormat="0" applyProtection="0">
      <alignment horizontal="left" vertical="center" indent="1"/>
    </xf>
    <xf numFmtId="4" fontId="69" fillId="63" borderId="42" applyNumberFormat="0" applyProtection="0">
      <alignment horizontal="right" vertical="center"/>
    </xf>
    <xf numFmtId="4" fontId="69" fillId="74" borderId="46" applyNumberFormat="0" applyProtection="0">
      <alignment horizontal="left" vertical="center" indent="1"/>
    </xf>
    <xf numFmtId="4" fontId="69" fillId="63" borderId="46" applyNumberFormat="0" applyProtection="0">
      <alignment horizontal="left" vertical="center" indent="1"/>
    </xf>
    <xf numFmtId="0" fontId="69" fillId="84" borderId="42" applyNumberFormat="0" applyProtection="0">
      <alignment horizontal="left" vertical="center" indent="1"/>
    </xf>
    <xf numFmtId="0" fontId="69" fillId="113" borderId="42" applyNumberFormat="0" applyProtection="0">
      <alignment horizontal="left" vertical="center" indent="1"/>
    </xf>
    <xf numFmtId="0" fontId="69" fillId="76" borderId="42" applyNumberFormat="0" applyProtection="0">
      <alignment horizontal="left" vertical="center" indent="1"/>
    </xf>
    <xf numFmtId="0" fontId="69" fillId="74" borderId="42" applyNumberFormat="0" applyProtection="0">
      <alignment horizontal="left" vertical="center" indent="1"/>
    </xf>
    <xf numFmtId="4" fontId="69" fillId="0" borderId="42" applyNumberFormat="0" applyProtection="0">
      <alignment horizontal="right" vertical="center"/>
    </xf>
    <xf numFmtId="4" fontId="32" fillId="63" borderId="55" applyNumberFormat="0" applyProtection="0">
      <alignment horizontal="left" vertical="center" indent="1"/>
    </xf>
    <xf numFmtId="0" fontId="30" fillId="62" borderId="55" applyNumberFormat="0" applyProtection="0">
      <alignment horizontal="left" vertical="top" indent="1"/>
    </xf>
    <xf numFmtId="4" fontId="69" fillId="96" borderId="42" applyNumberFormat="0" applyProtection="0">
      <alignment horizontal="left" vertical="center" indent="1"/>
    </xf>
    <xf numFmtId="4" fontId="36" fillId="74" borderId="55" applyNumberFormat="0" applyProtection="0">
      <alignment horizontal="right" vertical="center"/>
    </xf>
    <xf numFmtId="4" fontId="16" fillId="75" borderId="46" applyNumberFormat="0" applyProtection="0">
      <alignment horizontal="left" vertical="center" indent="1"/>
    </xf>
    <xf numFmtId="4" fontId="16" fillId="75" borderId="46" applyNumberFormat="0" applyProtection="0">
      <alignment horizontal="left" vertical="center" indent="1"/>
    </xf>
    <xf numFmtId="0" fontId="25" fillId="0" borderId="0"/>
    <xf numFmtId="164" fontId="25" fillId="0" borderId="0" applyFont="0" applyFill="0" applyBorder="0" applyAlignment="0" applyProtection="0"/>
    <xf numFmtId="175"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25" fillId="0" borderId="0"/>
    <xf numFmtId="0" fontId="17" fillId="0" borderId="0"/>
    <xf numFmtId="0" fontId="5" fillId="0" borderId="0"/>
    <xf numFmtId="0" fontId="25" fillId="0" borderId="0"/>
    <xf numFmtId="0" fontId="25" fillId="0" borderId="0"/>
    <xf numFmtId="164" fontId="5" fillId="0" borderId="0" applyFont="0" applyFill="0" applyBorder="0" applyAlignment="0" applyProtection="0"/>
    <xf numFmtId="164" fontId="5" fillId="0" borderId="0" applyFont="0" applyFill="0" applyBorder="0" applyAlignment="0" applyProtection="0"/>
    <xf numFmtId="0" fontId="102" fillId="0" borderId="0" applyNumberFormat="0" applyFill="0" applyBorder="0" applyAlignment="0" applyProtection="0">
      <alignment vertical="top"/>
      <protection locked="0"/>
    </xf>
    <xf numFmtId="176" fontId="103" fillId="137" borderId="0"/>
    <xf numFmtId="176" fontId="104" fillId="136" borderId="0"/>
    <xf numFmtId="0" fontId="102" fillId="0" borderId="0" applyNumberFormat="0" applyFill="0" applyBorder="0" applyAlignment="0" applyProtection="0"/>
    <xf numFmtId="0" fontId="25" fillId="0" borderId="0"/>
    <xf numFmtId="4" fontId="95" fillId="134" borderId="71" applyNumberFormat="0" applyProtection="0">
      <alignment horizontal="right" vertical="center"/>
    </xf>
    <xf numFmtId="4" fontId="96" fillId="134" borderId="84" applyNumberFormat="0" applyProtection="0">
      <alignment horizontal="right" vertical="center"/>
    </xf>
    <xf numFmtId="4" fontId="34" fillId="74" borderId="97" applyNumberFormat="0" applyProtection="0">
      <alignment horizontal="right" vertical="center"/>
    </xf>
    <xf numFmtId="4" fontId="32" fillId="74" borderId="71" applyNumberFormat="0" applyProtection="0">
      <alignment horizontal="right" vertical="center"/>
    </xf>
    <xf numFmtId="4" fontId="95" fillId="134" borderId="71" applyNumberFormat="0" applyProtection="0">
      <alignment horizontal="right" vertical="center"/>
    </xf>
    <xf numFmtId="4" fontId="33" fillId="93" borderId="81" applyNumberFormat="0" applyProtection="0">
      <alignment horizontal="left" vertical="center" indent="1"/>
    </xf>
    <xf numFmtId="4" fontId="33" fillId="93" borderId="81" applyNumberFormat="0" applyProtection="0">
      <alignment horizontal="left" vertical="center" indent="1"/>
    </xf>
    <xf numFmtId="0" fontId="67" fillId="84" borderId="76" applyNumberFormat="0" applyAlignment="0" applyProtection="0"/>
    <xf numFmtId="0" fontId="16" fillId="57" borderId="75" applyNumberFormat="0" applyFont="0" applyAlignment="0" applyProtection="0"/>
    <xf numFmtId="0" fontId="16" fillId="78" borderId="75" applyNumberFormat="0" applyFont="0" applyAlignment="0" applyProtection="0"/>
    <xf numFmtId="0" fontId="91" fillId="84" borderId="74" applyNumberFormat="0" applyAlignment="0" applyProtection="0"/>
    <xf numFmtId="4" fontId="32" fillId="63" borderId="97" applyNumberFormat="0" applyProtection="0">
      <alignment horizontal="right" vertical="center"/>
    </xf>
    <xf numFmtId="4" fontId="32" fillId="72" borderId="110" applyNumberFormat="0" applyProtection="0">
      <alignment horizontal="right" vertical="center"/>
    </xf>
    <xf numFmtId="0" fontId="67" fillId="84" borderId="89" applyNumberFormat="0" applyAlignment="0" applyProtection="0"/>
    <xf numFmtId="0" fontId="67" fillId="84" borderId="89" applyNumberFormat="0" applyAlignment="0" applyProtection="0"/>
    <xf numFmtId="4" fontId="32" fillId="64" borderId="84" applyNumberFormat="0" applyProtection="0">
      <alignment horizontal="right" vertical="center"/>
    </xf>
    <xf numFmtId="4" fontId="30" fillId="62" borderId="110" applyNumberFormat="0" applyProtection="0">
      <alignment vertical="center"/>
    </xf>
    <xf numFmtId="4" fontId="32" fillId="64" borderId="84" applyNumberFormat="0" applyProtection="0">
      <alignment horizontal="right" vertical="center"/>
    </xf>
    <xf numFmtId="4" fontId="69" fillId="112" borderId="104" applyNumberFormat="0" applyProtection="0">
      <alignment horizontal="right" vertical="center"/>
    </xf>
    <xf numFmtId="4" fontId="32" fillId="78" borderId="110" applyNumberFormat="0" applyProtection="0">
      <alignment vertical="center"/>
    </xf>
    <xf numFmtId="0" fontId="32" fillId="63" borderId="84" applyNumberFormat="0" applyProtection="0">
      <alignment horizontal="left" vertical="top" indent="1"/>
    </xf>
    <xf numFmtId="4" fontId="69" fillId="96" borderId="91" applyNumberFormat="0" applyProtection="0">
      <alignment horizontal="left" vertical="center" indent="1"/>
    </xf>
    <xf numFmtId="4" fontId="95" fillId="127" borderId="97" applyNumberFormat="0" applyProtection="0">
      <alignment horizontal="right" vertical="center"/>
    </xf>
    <xf numFmtId="0" fontId="16" fillId="57" borderId="101" applyNumberFormat="0" applyFont="0" applyAlignment="0" applyProtection="0"/>
    <xf numFmtId="0" fontId="16" fillId="76" borderId="97" applyNumberFormat="0" applyProtection="0">
      <alignment horizontal="left" vertical="center" indent="1"/>
    </xf>
    <xf numFmtId="4" fontId="94" fillId="111" borderId="123" applyNumberFormat="0" applyProtection="0">
      <alignment vertical="center"/>
    </xf>
    <xf numFmtId="0" fontId="69" fillId="74" borderId="97" applyNumberFormat="0" applyProtection="0">
      <alignment horizontal="left" vertical="top" indent="1"/>
    </xf>
    <xf numFmtId="4" fontId="69" fillId="70" borderId="91" applyNumberFormat="0" applyProtection="0">
      <alignment horizontal="right" vertical="center"/>
    </xf>
    <xf numFmtId="4" fontId="30" fillId="62" borderId="57" applyNumberFormat="0" applyProtection="0">
      <alignment vertical="center"/>
    </xf>
    <xf numFmtId="4" fontId="31" fillId="62" borderId="57" applyNumberFormat="0" applyProtection="0">
      <alignment vertical="center"/>
    </xf>
    <xf numFmtId="4" fontId="30" fillId="62" borderId="57" applyNumberFormat="0" applyProtection="0">
      <alignment horizontal="left" vertical="center" indent="1"/>
    </xf>
    <xf numFmtId="0" fontId="30" fillId="62" borderId="57" applyNumberFormat="0" applyProtection="0">
      <alignment horizontal="left" vertical="top" indent="1"/>
    </xf>
    <xf numFmtId="4" fontId="95" fillId="127" borderId="84" applyNumberFormat="0" applyProtection="0">
      <alignment horizontal="right" vertical="center"/>
    </xf>
    <xf numFmtId="4" fontId="32" fillId="64" borderId="57" applyNumberFormat="0" applyProtection="0">
      <alignment horizontal="right" vertical="center"/>
    </xf>
    <xf numFmtId="4" fontId="32" fillId="65" borderId="57" applyNumberFormat="0" applyProtection="0">
      <alignment horizontal="right" vertical="center"/>
    </xf>
    <xf numFmtId="4" fontId="32" fillId="66" borderId="57" applyNumberFormat="0" applyProtection="0">
      <alignment horizontal="right" vertical="center"/>
    </xf>
    <xf numFmtId="4" fontId="32" fillId="67" borderId="57" applyNumberFormat="0" applyProtection="0">
      <alignment horizontal="right" vertical="center"/>
    </xf>
    <xf numFmtId="4" fontId="32" fillId="68" borderId="57" applyNumberFormat="0" applyProtection="0">
      <alignment horizontal="right" vertical="center"/>
    </xf>
    <xf numFmtId="4" fontId="32" fillId="69" borderId="57" applyNumberFormat="0" applyProtection="0">
      <alignment horizontal="right" vertical="center"/>
    </xf>
    <xf numFmtId="4" fontId="32" fillId="70" borderId="57" applyNumberFormat="0" applyProtection="0">
      <alignment horizontal="right" vertical="center"/>
    </xf>
    <xf numFmtId="4" fontId="32" fillId="71" borderId="57" applyNumberFormat="0" applyProtection="0">
      <alignment horizontal="right" vertical="center"/>
    </xf>
    <xf numFmtId="4" fontId="32" fillId="72" borderId="57" applyNumberFormat="0" applyProtection="0">
      <alignment horizontal="right" vertical="center"/>
    </xf>
    <xf numFmtId="0" fontId="69" fillId="76" borderId="84" applyNumberFormat="0" applyProtection="0">
      <alignment horizontal="left" vertical="top" indent="1"/>
    </xf>
    <xf numFmtId="4" fontId="32" fillId="63" borderId="57" applyNumberFormat="0" applyProtection="0">
      <alignment horizontal="right" vertical="center"/>
    </xf>
    <xf numFmtId="0" fontId="69" fillId="76" borderId="117" applyNumberFormat="0" applyProtection="0">
      <alignment horizontal="left" vertical="center" indent="1"/>
    </xf>
    <xf numFmtId="0" fontId="16" fillId="75" borderId="57" applyNumberFormat="0" applyProtection="0">
      <alignment horizontal="left" vertical="center" indent="1"/>
    </xf>
    <xf numFmtId="0" fontId="16" fillId="75" borderId="57" applyNumberFormat="0" applyProtection="0">
      <alignment horizontal="left" vertical="top" indent="1"/>
    </xf>
    <xf numFmtId="0" fontId="16" fillId="63" borderId="57" applyNumberFormat="0" applyProtection="0">
      <alignment horizontal="left" vertical="center" indent="1"/>
    </xf>
    <xf numFmtId="0" fontId="16" fillId="63" borderId="57" applyNumberFormat="0" applyProtection="0">
      <alignment horizontal="left" vertical="top" indent="1"/>
    </xf>
    <xf numFmtId="0" fontId="16" fillId="76" borderId="57" applyNumberFormat="0" applyProtection="0">
      <alignment horizontal="left" vertical="center" indent="1"/>
    </xf>
    <xf numFmtId="0" fontId="16" fillId="76" borderId="57" applyNumberFormat="0" applyProtection="0">
      <alignment horizontal="left" vertical="top" indent="1"/>
    </xf>
    <xf numFmtId="0" fontId="16" fillId="74" borderId="57" applyNumberFormat="0" applyProtection="0">
      <alignment horizontal="left" vertical="center" indent="1"/>
    </xf>
    <xf numFmtId="0" fontId="16" fillId="74" borderId="57" applyNumberFormat="0" applyProtection="0">
      <alignment horizontal="left" vertical="top" indent="1"/>
    </xf>
    <xf numFmtId="0" fontId="16" fillId="77" borderId="56" applyNumberFormat="0">
      <protection locked="0"/>
    </xf>
    <xf numFmtId="4" fontId="32" fillId="78" borderId="57" applyNumberFormat="0" applyProtection="0">
      <alignment vertical="center"/>
    </xf>
    <xf numFmtId="4" fontId="34" fillId="78" borderId="57" applyNumberFormat="0" applyProtection="0">
      <alignment vertical="center"/>
    </xf>
    <xf numFmtId="4" fontId="32" fillId="78" borderId="57" applyNumberFormat="0" applyProtection="0">
      <alignment horizontal="left" vertical="center" indent="1"/>
    </xf>
    <xf numFmtId="0" fontId="32" fillId="78" borderId="57" applyNumberFormat="0" applyProtection="0">
      <alignment horizontal="left" vertical="top" indent="1"/>
    </xf>
    <xf numFmtId="4" fontId="32" fillId="74" borderId="57" applyNumberFormat="0" applyProtection="0">
      <alignment horizontal="right" vertical="center"/>
    </xf>
    <xf numFmtId="4" fontId="34" fillId="74" borderId="57" applyNumberFormat="0" applyProtection="0">
      <alignment horizontal="right" vertical="center"/>
    </xf>
    <xf numFmtId="4" fontId="32" fillId="63" borderId="57" applyNumberFormat="0" applyProtection="0">
      <alignment horizontal="left" vertical="center" indent="1"/>
    </xf>
    <xf numFmtId="0" fontId="32" fillId="63" borderId="57" applyNumberFormat="0" applyProtection="0">
      <alignment horizontal="left" vertical="top" indent="1"/>
    </xf>
    <xf numFmtId="4" fontId="36" fillId="74" borderId="57" applyNumberFormat="0" applyProtection="0">
      <alignment horizontal="right" vertical="center"/>
    </xf>
    <xf numFmtId="0" fontId="16" fillId="76" borderId="84" applyNumberFormat="0" applyProtection="0">
      <alignment horizontal="left" vertical="center" indent="1"/>
    </xf>
    <xf numFmtId="4" fontId="69" fillId="96" borderId="78" applyNumberFormat="0" applyProtection="0">
      <alignment horizontal="left" vertical="center" indent="1"/>
    </xf>
    <xf numFmtId="4" fontId="34" fillId="78" borderId="84" applyNumberFormat="0" applyProtection="0">
      <alignment vertical="center"/>
    </xf>
    <xf numFmtId="4" fontId="33" fillId="111" borderId="97" applyNumberFormat="0" applyProtection="0">
      <alignment vertical="center"/>
    </xf>
    <xf numFmtId="0" fontId="69" fillId="75" borderId="84" applyNumberFormat="0" applyProtection="0">
      <alignment horizontal="left" vertical="top" indent="1"/>
    </xf>
    <xf numFmtId="4" fontId="32" fillId="74" borderId="71" applyNumberFormat="0" applyProtection="0">
      <alignment horizontal="right" vertical="center"/>
    </xf>
    <xf numFmtId="4" fontId="32" fillId="78" borderId="71" applyNumberFormat="0" applyProtection="0">
      <alignment horizontal="left" vertical="center" indent="1"/>
    </xf>
    <xf numFmtId="0" fontId="29" fillId="0" borderId="116" applyNumberFormat="0" applyFill="0" applyAlignment="0" applyProtection="0"/>
    <xf numFmtId="4" fontId="95" fillId="134" borderId="123" applyNumberFormat="0" applyProtection="0">
      <alignment horizontal="right" vertical="center"/>
    </xf>
    <xf numFmtId="0" fontId="16" fillId="76" borderId="71" applyNumberFormat="0" applyProtection="0">
      <alignment horizontal="left" vertical="center" indent="1"/>
    </xf>
    <xf numFmtId="0" fontId="16" fillId="63" borderId="71" applyNumberFormat="0" applyProtection="0">
      <alignment horizontal="left" vertical="center" indent="1"/>
    </xf>
    <xf numFmtId="0" fontId="16" fillId="75" borderId="71" applyNumberFormat="0" applyProtection="0">
      <alignment horizontal="left" vertical="center" indent="1"/>
    </xf>
    <xf numFmtId="0" fontId="67" fillId="91" borderId="89" applyNumberFormat="0" applyAlignment="0" applyProtection="0"/>
    <xf numFmtId="4" fontId="32" fillId="63" borderId="71" applyNumberFormat="0" applyProtection="0">
      <alignment horizontal="right" vertical="center"/>
    </xf>
    <xf numFmtId="0" fontId="57" fillId="91" borderId="87" applyNumberFormat="0" applyAlignment="0" applyProtection="0"/>
    <xf numFmtId="4" fontId="95" fillId="131" borderId="71" applyNumberFormat="0" applyProtection="0">
      <alignment horizontal="right" vertical="center"/>
    </xf>
    <xf numFmtId="4" fontId="95" fillId="130" borderId="71" applyNumberFormat="0" applyProtection="0">
      <alignment horizontal="right" vertical="center"/>
    </xf>
    <xf numFmtId="4" fontId="32" fillId="68" borderId="71" applyNumberFormat="0" applyProtection="0">
      <alignment horizontal="right" vertical="center"/>
    </xf>
    <xf numFmtId="4" fontId="32" fillId="67" borderId="71" applyNumberFormat="0" applyProtection="0">
      <alignment horizontal="right" vertical="center"/>
    </xf>
    <xf numFmtId="4" fontId="95" fillId="128" borderId="71" applyNumberFormat="0" applyProtection="0">
      <alignment horizontal="right" vertical="center"/>
    </xf>
    <xf numFmtId="4" fontId="32" fillId="65" borderId="71" applyNumberFormat="0" applyProtection="0">
      <alignment horizontal="right" vertical="center"/>
    </xf>
    <xf numFmtId="4" fontId="69" fillId="74" borderId="118" applyNumberFormat="0" applyProtection="0">
      <alignment horizontal="left" vertical="center" indent="1"/>
    </xf>
    <xf numFmtId="4" fontId="94" fillId="111" borderId="71" applyNumberFormat="0" applyProtection="0">
      <alignment vertical="center"/>
    </xf>
    <xf numFmtId="4" fontId="97" fillId="134" borderId="97" applyNumberFormat="0" applyProtection="0">
      <alignment horizontal="right" vertical="center"/>
    </xf>
    <xf numFmtId="0" fontId="67" fillId="91" borderId="76" applyNumberFormat="0" applyAlignment="0" applyProtection="0"/>
    <xf numFmtId="0" fontId="16" fillId="75" borderId="84" applyNumberFormat="0" applyProtection="0">
      <alignment horizontal="left" vertical="center" indent="1"/>
    </xf>
    <xf numFmtId="0" fontId="69" fillId="76" borderId="97" applyNumberFormat="0" applyProtection="0">
      <alignment horizontal="left" vertical="top" indent="1"/>
    </xf>
    <xf numFmtId="4" fontId="69" fillId="71" borderId="91" applyNumberFormat="0" applyProtection="0">
      <alignment horizontal="right" vertical="center"/>
    </xf>
    <xf numFmtId="0" fontId="16" fillId="74" borderId="110" applyNumberFormat="0" applyProtection="0">
      <alignment horizontal="left" vertical="center" indent="1"/>
    </xf>
    <xf numFmtId="0" fontId="16" fillId="76" borderId="97" applyNumberFormat="0" applyProtection="0">
      <alignment horizontal="left" vertical="top" indent="1"/>
    </xf>
    <xf numFmtId="0" fontId="57" fillId="91" borderId="60" applyNumberFormat="0" applyAlignment="0" applyProtection="0"/>
    <xf numFmtId="4" fontId="69" fillId="74" borderId="92" applyNumberFormat="0" applyProtection="0">
      <alignment horizontal="left" vertical="center" indent="1"/>
    </xf>
    <xf numFmtId="0" fontId="16" fillId="78" borderId="88" applyNumberFormat="0" applyFont="0" applyAlignment="0" applyProtection="0"/>
    <xf numFmtId="4" fontId="32" fillId="66" borderId="123" applyNumberFormat="0" applyProtection="0">
      <alignment horizontal="right" vertical="center"/>
    </xf>
    <xf numFmtId="0" fontId="16" fillId="77" borderId="83" applyNumberFormat="0">
      <protection locked="0"/>
    </xf>
    <xf numFmtId="4" fontId="32" fillId="63" borderId="97" applyNumberFormat="0" applyProtection="0">
      <alignment horizontal="left" vertical="center" indent="1"/>
    </xf>
    <xf numFmtId="0" fontId="72" fillId="63" borderId="71" applyNumberFormat="0" applyProtection="0">
      <alignment horizontal="left" vertical="top" indent="1"/>
    </xf>
    <xf numFmtId="0" fontId="71" fillId="75" borderId="80" applyBorder="0"/>
    <xf numFmtId="0" fontId="64" fillId="58" borderId="60" applyNumberFormat="0" applyAlignment="0" applyProtection="0"/>
    <xf numFmtId="0" fontId="69" fillId="57" borderId="78" applyNumberFormat="0" applyFont="0" applyAlignment="0" applyProtection="0"/>
    <xf numFmtId="4" fontId="32" fillId="65" borderId="84" applyNumberFormat="0" applyProtection="0">
      <alignment horizontal="right" vertical="center"/>
    </xf>
    <xf numFmtId="0" fontId="16" fillId="57" borderId="61" applyNumberFormat="0" applyFont="0" applyAlignment="0" applyProtection="0"/>
    <xf numFmtId="0" fontId="67" fillId="91" borderId="62" applyNumberFormat="0" applyAlignment="0" applyProtection="0"/>
    <xf numFmtId="4" fontId="36" fillId="74" borderId="97" applyNumberFormat="0" applyProtection="0">
      <alignment horizontal="right" vertical="center"/>
    </xf>
    <xf numFmtId="4" fontId="30" fillId="62" borderId="97" applyNumberFormat="0" applyProtection="0">
      <alignment horizontal="left" vertical="center" indent="1"/>
    </xf>
    <xf numFmtId="4" fontId="35" fillId="94" borderId="120" applyNumberFormat="0" applyProtection="0">
      <alignment horizontal="left" vertical="center" indent="1"/>
    </xf>
    <xf numFmtId="4" fontId="69" fillId="63" borderId="92" applyNumberFormat="0" applyProtection="0">
      <alignment horizontal="left" vertical="center" indent="1"/>
    </xf>
    <xf numFmtId="4" fontId="32" fillId="70" borderId="84" applyNumberFormat="0" applyProtection="0">
      <alignment horizontal="right" vertical="center"/>
    </xf>
    <xf numFmtId="4" fontId="16" fillId="75" borderId="92" applyNumberFormat="0" applyProtection="0">
      <alignment horizontal="left" vertical="center" indent="1"/>
    </xf>
    <xf numFmtId="0" fontId="29" fillId="0" borderId="63" applyNumberFormat="0" applyFill="0" applyAlignment="0" applyProtection="0"/>
    <xf numFmtId="4" fontId="36" fillId="74" borderId="84" applyNumberFormat="0" applyProtection="0">
      <alignment horizontal="right" vertical="center"/>
    </xf>
    <xf numFmtId="0" fontId="69" fillId="76" borderId="71" applyNumberFormat="0" applyProtection="0">
      <alignment horizontal="left" vertical="top" indent="1"/>
    </xf>
    <xf numFmtId="4" fontId="95" fillId="128" borderId="110" applyNumberFormat="0" applyProtection="0">
      <alignment horizontal="right" vertical="center"/>
    </xf>
    <xf numFmtId="4" fontId="95" fillId="131" borderId="84" applyNumberFormat="0" applyProtection="0">
      <alignment horizontal="right" vertical="center"/>
    </xf>
    <xf numFmtId="0" fontId="30" fillId="62" borderId="84" applyNumberFormat="0" applyProtection="0">
      <alignment horizontal="left" vertical="top" indent="1"/>
    </xf>
    <xf numFmtId="4" fontId="94" fillId="111" borderId="84" applyNumberFormat="0" applyProtection="0">
      <alignment vertical="center"/>
    </xf>
    <xf numFmtId="4" fontId="32" fillId="66" borderId="84" applyNumberFormat="0" applyProtection="0">
      <alignment horizontal="right" vertical="center"/>
    </xf>
    <xf numFmtId="4" fontId="69" fillId="0" borderId="78" applyNumberFormat="0" applyProtection="0">
      <alignment horizontal="right" vertical="center"/>
    </xf>
    <xf numFmtId="4" fontId="32" fillId="72" borderId="84" applyNumberFormat="0" applyProtection="0">
      <alignment horizontal="right" vertical="center"/>
    </xf>
    <xf numFmtId="4" fontId="32" fillId="74" borderId="84" applyNumberFormat="0" applyProtection="0">
      <alignment horizontal="right" vertical="center"/>
    </xf>
    <xf numFmtId="0" fontId="16" fillId="75" borderId="97" applyNumberFormat="0" applyProtection="0">
      <alignment horizontal="left" vertical="top" indent="1"/>
    </xf>
    <xf numFmtId="0" fontId="16" fillId="75" borderId="84" applyNumberFormat="0" applyProtection="0">
      <alignment horizontal="left" vertical="center" indent="1"/>
    </xf>
    <xf numFmtId="0" fontId="69" fillId="76" borderId="91" applyNumberFormat="0" applyProtection="0">
      <alignment horizontal="left" vertical="center" indent="1"/>
    </xf>
    <xf numFmtId="0" fontId="30" fillId="62" borderId="123" applyNumberFormat="0" applyProtection="0">
      <alignment horizontal="left" vertical="top" indent="1"/>
    </xf>
    <xf numFmtId="4" fontId="32" fillId="66" borderId="97" applyNumberFormat="0" applyProtection="0">
      <alignment horizontal="right" vertical="center"/>
    </xf>
    <xf numFmtId="0" fontId="69" fillId="113" borderId="104" applyNumberFormat="0" applyProtection="0">
      <alignment horizontal="left" vertical="center" indent="1"/>
    </xf>
    <xf numFmtId="4" fontId="74" fillId="79" borderId="79" applyNumberFormat="0" applyProtection="0">
      <alignment horizontal="left" vertical="center" indent="1"/>
    </xf>
    <xf numFmtId="4" fontId="72" fillId="78" borderId="71" applyNumberFormat="0" applyProtection="0">
      <alignment vertical="center"/>
    </xf>
    <xf numFmtId="4" fontId="32" fillId="68" borderId="84" applyNumberFormat="0" applyProtection="0">
      <alignment horizontal="right" vertical="center"/>
    </xf>
    <xf numFmtId="4" fontId="32" fillId="72" borderId="97" applyNumberFormat="0" applyProtection="0">
      <alignment horizontal="right" vertical="center"/>
    </xf>
    <xf numFmtId="0" fontId="16" fillId="57" borderId="88" applyNumberFormat="0" applyFont="0" applyAlignment="0" applyProtection="0"/>
    <xf numFmtId="4" fontId="69" fillId="68" borderId="78" applyNumberFormat="0" applyProtection="0">
      <alignment horizontal="right" vertical="center"/>
    </xf>
    <xf numFmtId="4" fontId="30" fillId="62" borderId="84" applyNumberFormat="0" applyProtection="0">
      <alignment vertical="center"/>
    </xf>
    <xf numFmtId="4" fontId="30" fillId="62" borderId="123" applyNumberFormat="0" applyProtection="0">
      <alignment vertical="center"/>
    </xf>
    <xf numFmtId="0" fontId="67" fillId="108" borderId="76" applyNumberFormat="0" applyAlignment="0" applyProtection="0"/>
    <xf numFmtId="4" fontId="69" fillId="66" borderId="92" applyNumberFormat="0" applyProtection="0">
      <alignment horizontal="right" vertical="center"/>
    </xf>
    <xf numFmtId="4" fontId="69" fillId="111" borderId="104" applyNumberFormat="0" applyProtection="0">
      <alignment horizontal="left" vertical="center" indent="1"/>
    </xf>
    <xf numFmtId="4" fontId="31" fillId="62" borderId="84" applyNumberFormat="0" applyProtection="0">
      <alignment vertical="center"/>
    </xf>
    <xf numFmtId="4" fontId="69" fillId="96" borderId="117" applyNumberFormat="0" applyProtection="0">
      <alignment horizontal="left" vertical="center" indent="1"/>
    </xf>
    <xf numFmtId="4" fontId="95" fillId="134" borderId="84" applyNumberFormat="0" applyProtection="0">
      <alignment vertical="center"/>
    </xf>
    <xf numFmtId="4" fontId="95" fillId="95" borderId="71" applyNumberFormat="0" applyProtection="0">
      <alignment horizontal="right" vertical="center"/>
    </xf>
    <xf numFmtId="0" fontId="69" fillId="113" borderId="104" applyNumberFormat="0" applyProtection="0">
      <alignment horizontal="left" vertical="center" indent="1"/>
    </xf>
    <xf numFmtId="4" fontId="32" fillId="71" borderId="71" applyNumberFormat="0" applyProtection="0">
      <alignment horizontal="right" vertical="center"/>
    </xf>
    <xf numFmtId="0" fontId="16" fillId="63" borderId="84" applyNumberFormat="0" applyProtection="0">
      <alignment horizontal="left" vertical="top" indent="1"/>
    </xf>
    <xf numFmtId="4" fontId="95" fillId="130" borderId="71" applyNumberFormat="0" applyProtection="0">
      <alignment horizontal="right" vertical="center"/>
    </xf>
    <xf numFmtId="0" fontId="30" fillId="62" borderId="71" applyNumberFormat="0" applyProtection="0">
      <alignment horizontal="left" vertical="top" indent="1"/>
    </xf>
    <xf numFmtId="37" fontId="39" fillId="0" borderId="98" applyNumberFormat="0"/>
    <xf numFmtId="0" fontId="69" fillId="57" borderId="91" applyNumberFormat="0" applyFont="0" applyAlignment="0" applyProtection="0"/>
    <xf numFmtId="4" fontId="94" fillId="111" borderId="71" applyNumberFormat="0" applyProtection="0">
      <alignment vertical="center"/>
    </xf>
    <xf numFmtId="4" fontId="79" fillId="81" borderId="104" applyNumberFormat="0" applyProtection="0">
      <alignment horizontal="right" vertical="center"/>
    </xf>
    <xf numFmtId="4" fontId="32" fillId="63" borderId="71" applyNumberFormat="0" applyProtection="0">
      <alignment horizontal="right" vertical="center"/>
    </xf>
    <xf numFmtId="4" fontId="32" fillId="67" borderId="71" applyNumberFormat="0" applyProtection="0">
      <alignment horizontal="right" vertical="center"/>
    </xf>
    <xf numFmtId="4" fontId="30" fillId="62" borderId="71" applyNumberFormat="0" applyProtection="0">
      <alignment vertical="center"/>
    </xf>
    <xf numFmtId="4" fontId="30" fillId="62" borderId="84" applyNumberFormat="0" applyProtection="0">
      <alignment vertical="center"/>
    </xf>
    <xf numFmtId="4" fontId="32" fillId="66" borderId="71" applyNumberFormat="0" applyProtection="0">
      <alignment horizontal="right" vertical="center"/>
    </xf>
    <xf numFmtId="0" fontId="67" fillId="91" borderId="76" applyNumberFormat="0" applyAlignment="0" applyProtection="0"/>
    <xf numFmtId="4" fontId="69" fillId="96" borderId="64" applyNumberFormat="0" applyProtection="0">
      <alignment horizontal="left" vertical="center" indent="1"/>
    </xf>
    <xf numFmtId="4" fontId="69" fillId="96" borderId="64" applyNumberFormat="0" applyProtection="0">
      <alignment horizontal="left" vertical="center" indent="1"/>
    </xf>
    <xf numFmtId="0" fontId="69" fillId="75" borderId="57" applyNumberFormat="0" applyProtection="0">
      <alignment horizontal="left" vertical="top" indent="1"/>
    </xf>
    <xf numFmtId="0" fontId="69" fillId="63" borderId="57" applyNumberFormat="0" applyProtection="0">
      <alignment horizontal="left" vertical="top" indent="1"/>
    </xf>
    <xf numFmtId="0" fontId="69" fillId="76" borderId="57" applyNumberFormat="0" applyProtection="0">
      <alignment horizontal="left" vertical="top" indent="1"/>
    </xf>
    <xf numFmtId="0" fontId="69" fillId="74" borderId="57" applyNumberFormat="0" applyProtection="0">
      <alignment horizontal="left" vertical="top" indent="1"/>
    </xf>
    <xf numFmtId="4" fontId="69" fillId="0" borderId="64" applyNumberFormat="0" applyProtection="0">
      <alignment horizontal="right" vertical="center"/>
    </xf>
    <xf numFmtId="0" fontId="69" fillId="74" borderId="71" applyNumberFormat="0" applyProtection="0">
      <alignment horizontal="left" vertical="top" indent="1"/>
    </xf>
    <xf numFmtId="37" fontId="39" fillId="0" borderId="111" applyNumberFormat="0"/>
    <xf numFmtId="0" fontId="30" fillId="62" borderId="97" applyNumberFormat="0" applyProtection="0">
      <alignment horizontal="left" vertical="top" indent="1"/>
    </xf>
    <xf numFmtId="0" fontId="16" fillId="57" borderId="75" applyNumberFormat="0" applyFont="0" applyAlignment="0" applyProtection="0"/>
    <xf numFmtId="0" fontId="16" fillId="78" borderId="75" applyNumberFormat="0" applyFont="0" applyAlignment="0" applyProtection="0"/>
    <xf numFmtId="4" fontId="34" fillId="78" borderId="123" applyNumberFormat="0" applyProtection="0">
      <alignment vertical="center"/>
    </xf>
    <xf numFmtId="4" fontId="95" fillId="134" borderId="97" applyNumberFormat="0" applyProtection="0">
      <alignment horizontal="right" vertical="center"/>
    </xf>
    <xf numFmtId="4" fontId="32" fillId="65" borderId="110" applyNumberFormat="0" applyProtection="0">
      <alignment horizontal="right" vertical="center"/>
    </xf>
    <xf numFmtId="4" fontId="33" fillId="111" borderId="110" applyNumberFormat="0" applyProtection="0">
      <alignment vertical="center"/>
    </xf>
    <xf numFmtId="4" fontId="69" fillId="96" borderId="130" applyNumberFormat="0" applyProtection="0">
      <alignment horizontal="left" vertical="center" indent="1"/>
    </xf>
    <xf numFmtId="4" fontId="94" fillId="111" borderId="84" applyNumberFormat="0" applyProtection="0">
      <alignment vertical="center"/>
    </xf>
    <xf numFmtId="0" fontId="16" fillId="76" borderId="84" applyNumberFormat="0" applyProtection="0">
      <alignment horizontal="left" vertical="center" indent="1"/>
    </xf>
    <xf numFmtId="4" fontId="30" fillId="62" borderId="97" applyNumberFormat="0" applyProtection="0">
      <alignment vertical="center"/>
    </xf>
    <xf numFmtId="0" fontId="69" fillId="74" borderId="84" applyNumberFormat="0" applyProtection="0">
      <alignment horizontal="left" vertical="top" indent="1"/>
    </xf>
    <xf numFmtId="0" fontId="77" fillId="108" borderId="91" applyNumberFormat="0" applyAlignment="0" applyProtection="0"/>
    <xf numFmtId="0" fontId="69" fillId="63" borderId="97" applyNumberFormat="0" applyProtection="0">
      <alignment horizontal="left" vertical="top" indent="1"/>
    </xf>
    <xf numFmtId="4" fontId="32" fillId="69" borderId="84" applyNumberFormat="0" applyProtection="0">
      <alignment horizontal="right" vertical="center"/>
    </xf>
    <xf numFmtId="0" fontId="16" fillId="74" borderId="84" applyNumberFormat="0" applyProtection="0">
      <alignment horizontal="left" vertical="top" indent="1"/>
    </xf>
    <xf numFmtId="0" fontId="16" fillId="75" borderId="110" applyNumberFormat="0" applyProtection="0">
      <alignment horizontal="left" vertical="center" indent="1"/>
    </xf>
    <xf numFmtId="0" fontId="77" fillId="108" borderId="104" applyNumberFormat="0" applyAlignment="0" applyProtection="0"/>
    <xf numFmtId="0" fontId="16" fillId="75" borderId="84" applyNumberFormat="0" applyProtection="0">
      <alignment horizontal="left" vertical="center" indent="1"/>
    </xf>
    <xf numFmtId="4" fontId="32" fillId="63" borderId="84" applyNumberFormat="0" applyProtection="0">
      <alignment horizontal="left" vertical="center" indent="1"/>
    </xf>
    <xf numFmtId="4" fontId="33" fillId="93" borderId="84" applyNumberFormat="0" applyProtection="0">
      <alignment horizontal="left" vertical="center" indent="1"/>
    </xf>
    <xf numFmtId="0" fontId="77" fillId="108" borderId="64" applyNumberFormat="0" applyAlignment="0" applyProtection="0"/>
    <xf numFmtId="4" fontId="95" fillId="127" borderId="110" applyNumberFormat="0" applyProtection="0">
      <alignment horizontal="right" vertical="center"/>
    </xf>
    <xf numFmtId="4" fontId="32" fillId="74" borderId="110" applyNumberFormat="0" applyProtection="0">
      <alignment horizontal="right" vertical="center"/>
    </xf>
    <xf numFmtId="4" fontId="32" fillId="78" borderId="84" applyNumberFormat="0" applyProtection="0">
      <alignment vertical="center"/>
    </xf>
    <xf numFmtId="4" fontId="32" fillId="68" borderId="110" applyNumberFormat="0" applyProtection="0">
      <alignment horizontal="right" vertical="center"/>
    </xf>
    <xf numFmtId="0" fontId="16" fillId="74" borderId="84" applyNumberFormat="0" applyProtection="0">
      <alignment horizontal="left" vertical="top" indent="1"/>
    </xf>
    <xf numFmtId="4" fontId="79" fillId="81" borderId="78" applyNumberFormat="0" applyProtection="0">
      <alignment horizontal="right" vertical="center"/>
    </xf>
    <xf numFmtId="0" fontId="64" fillId="58" borderId="64" applyNumberFormat="0" applyAlignment="0" applyProtection="0"/>
    <xf numFmtId="4" fontId="69" fillId="112" borderId="78" applyNumberFormat="0" applyProtection="0">
      <alignment horizontal="right" vertical="center"/>
    </xf>
    <xf numFmtId="4" fontId="95" fillId="131" borderId="123" applyNumberFormat="0" applyProtection="0">
      <alignment horizontal="right" vertical="center"/>
    </xf>
    <xf numFmtId="0" fontId="69" fillId="57" borderId="64" applyNumberFormat="0" applyFont="0" applyAlignment="0" applyProtection="0"/>
    <xf numFmtId="0" fontId="67" fillId="108" borderId="62" applyNumberFormat="0" applyAlignment="0" applyProtection="0"/>
    <xf numFmtId="4" fontId="69" fillId="62" borderId="64" applyNumberFormat="0" applyProtection="0">
      <alignment vertical="center"/>
    </xf>
    <xf numFmtId="4" fontId="79" fillId="111" borderId="64" applyNumberFormat="0" applyProtection="0">
      <alignment vertical="center"/>
    </xf>
    <xf numFmtId="4" fontId="69" fillId="111" borderId="64" applyNumberFormat="0" applyProtection="0">
      <alignment horizontal="left" vertical="center" indent="1"/>
    </xf>
    <xf numFmtId="0" fontId="73" fillId="62" borderId="57" applyNumberFormat="0" applyProtection="0">
      <alignment horizontal="left" vertical="top" indent="1"/>
    </xf>
    <xf numFmtId="4" fontId="69" fillId="64" borderId="64" applyNumberFormat="0" applyProtection="0">
      <alignment horizontal="right" vertical="center"/>
    </xf>
    <xf numFmtId="4" fontId="69" fillId="112" borderId="64" applyNumberFormat="0" applyProtection="0">
      <alignment horizontal="right" vertical="center"/>
    </xf>
    <xf numFmtId="4" fontId="69" fillId="66" borderId="65" applyNumberFormat="0" applyProtection="0">
      <alignment horizontal="right" vertical="center"/>
    </xf>
    <xf numFmtId="4" fontId="69" fillId="67" borderId="64" applyNumberFormat="0" applyProtection="0">
      <alignment horizontal="right" vertical="center"/>
    </xf>
    <xf numFmtId="4" fontId="69" fillId="68" borderId="64" applyNumberFormat="0" applyProtection="0">
      <alignment horizontal="right" vertical="center"/>
    </xf>
    <xf numFmtId="4" fontId="69" fillId="69" borderId="64" applyNumberFormat="0" applyProtection="0">
      <alignment horizontal="right" vertical="center"/>
    </xf>
    <xf numFmtId="4" fontId="69" fillId="70" borderId="64" applyNumberFormat="0" applyProtection="0">
      <alignment horizontal="right" vertical="center"/>
    </xf>
    <xf numFmtId="4" fontId="69" fillId="71" borderId="64" applyNumberFormat="0" applyProtection="0">
      <alignment horizontal="right" vertical="center"/>
    </xf>
    <xf numFmtId="4" fontId="69" fillId="72" borderId="64" applyNumberFormat="0" applyProtection="0">
      <alignment horizontal="right" vertical="center"/>
    </xf>
    <xf numFmtId="4" fontId="69" fillId="73" borderId="65" applyNumberFormat="0" applyProtection="0">
      <alignment horizontal="left" vertical="center" indent="1"/>
    </xf>
    <xf numFmtId="4" fontId="16" fillId="75" borderId="65" applyNumberFormat="0" applyProtection="0">
      <alignment horizontal="left" vertical="center" indent="1"/>
    </xf>
    <xf numFmtId="4" fontId="16" fillId="75" borderId="65" applyNumberFormat="0" applyProtection="0">
      <alignment horizontal="left" vertical="center" indent="1"/>
    </xf>
    <xf numFmtId="4" fontId="69" fillId="63" borderId="64" applyNumberFormat="0" applyProtection="0">
      <alignment horizontal="right" vertical="center"/>
    </xf>
    <xf numFmtId="4" fontId="69" fillId="74" borderId="65" applyNumberFormat="0" applyProtection="0">
      <alignment horizontal="left" vertical="center" indent="1"/>
    </xf>
    <xf numFmtId="4" fontId="69" fillId="63" borderId="65" applyNumberFormat="0" applyProtection="0">
      <alignment horizontal="left" vertical="center" indent="1"/>
    </xf>
    <xf numFmtId="0" fontId="69" fillId="84" borderId="64" applyNumberFormat="0" applyProtection="0">
      <alignment horizontal="left" vertical="center" indent="1"/>
    </xf>
    <xf numFmtId="0" fontId="69" fillId="113" borderId="64" applyNumberFormat="0" applyProtection="0">
      <alignment horizontal="left" vertical="center" indent="1"/>
    </xf>
    <xf numFmtId="0" fontId="69" fillId="76" borderId="64" applyNumberFormat="0" applyProtection="0">
      <alignment horizontal="left" vertical="center" indent="1"/>
    </xf>
    <xf numFmtId="0" fontId="69" fillId="74" borderId="64" applyNumberFormat="0" applyProtection="0">
      <alignment horizontal="left" vertical="center" indent="1"/>
    </xf>
    <xf numFmtId="4" fontId="32" fillId="63" borderId="71" applyNumberFormat="0" applyProtection="0">
      <alignment horizontal="right" vertical="center"/>
    </xf>
    <xf numFmtId="0" fontId="71" fillId="75" borderId="66" applyBorder="0"/>
    <xf numFmtId="4" fontId="72" fillId="78" borderId="57" applyNumberFormat="0" applyProtection="0">
      <alignment vertical="center"/>
    </xf>
    <xf numFmtId="4" fontId="79" fillId="82" borderId="56" applyNumberFormat="0" applyProtection="0">
      <alignment vertical="center"/>
    </xf>
    <xf numFmtId="4" fontId="72" fillId="84" borderId="57" applyNumberFormat="0" applyProtection="0">
      <alignment horizontal="left" vertical="center" indent="1"/>
    </xf>
    <xf numFmtId="0" fontId="72" fillId="78" borderId="57" applyNumberFormat="0" applyProtection="0">
      <alignment horizontal="left" vertical="top" indent="1"/>
    </xf>
    <xf numFmtId="4" fontId="79" fillId="81" borderId="64" applyNumberFormat="0" applyProtection="0">
      <alignment horizontal="right" vertical="center"/>
    </xf>
    <xf numFmtId="0" fontId="72" fillId="63" borderId="57" applyNumberFormat="0" applyProtection="0">
      <alignment horizontal="left" vertical="top" indent="1"/>
    </xf>
    <xf numFmtId="4" fontId="74" fillId="79" borderId="65" applyNumberFormat="0" applyProtection="0">
      <alignment horizontal="left" vertical="center" indent="1"/>
    </xf>
    <xf numFmtId="0" fontId="69" fillId="114" borderId="56"/>
    <xf numFmtId="4" fontId="75" fillId="77" borderId="64" applyNumberFormat="0" applyProtection="0">
      <alignment horizontal="right" vertical="center"/>
    </xf>
    <xf numFmtId="0" fontId="29" fillId="0" borderId="63" applyNumberFormat="0" applyFill="0" applyAlignment="0" applyProtection="0"/>
    <xf numFmtId="0" fontId="16" fillId="74" borderId="110" applyNumberFormat="0" applyProtection="0">
      <alignment horizontal="left" vertical="top" indent="1"/>
    </xf>
    <xf numFmtId="0" fontId="16" fillId="63" borderId="84" applyNumberFormat="0" applyProtection="0">
      <alignment horizontal="left" vertical="top" indent="1"/>
    </xf>
    <xf numFmtId="0" fontId="16" fillId="75" borderId="84" applyNumberFormat="0" applyProtection="0">
      <alignment horizontal="left" vertical="top" indent="1"/>
    </xf>
    <xf numFmtId="4" fontId="32" fillId="72" borderId="84" applyNumberFormat="0" applyProtection="0">
      <alignment horizontal="right" vertical="center"/>
    </xf>
    <xf numFmtId="4" fontId="69" fillId="0" borderId="91" applyNumberFormat="0" applyProtection="0">
      <alignment horizontal="right" vertical="center"/>
    </xf>
    <xf numFmtId="0" fontId="16" fillId="63" borderId="97" applyNumberFormat="0" applyProtection="0">
      <alignment horizontal="left" vertical="center" indent="1"/>
    </xf>
    <xf numFmtId="0" fontId="57" fillId="91" borderId="87" applyNumberFormat="0" applyAlignment="0" applyProtection="0"/>
    <xf numFmtId="37" fontId="39" fillId="0" borderId="85" applyNumberFormat="0"/>
    <xf numFmtId="4" fontId="69" fillId="0" borderId="104" applyNumberFormat="0" applyProtection="0">
      <alignment horizontal="right" vertical="center"/>
    </xf>
    <xf numFmtId="4" fontId="69" fillId="74" borderId="92" applyNumberFormat="0" applyProtection="0">
      <alignment horizontal="left" vertical="center" indent="1"/>
    </xf>
    <xf numFmtId="0" fontId="71" fillId="75" borderId="93" applyBorder="0"/>
    <xf numFmtId="0" fontId="16" fillId="76" borderId="84" applyNumberFormat="0" applyProtection="0">
      <alignment horizontal="left" vertical="top" indent="1"/>
    </xf>
    <xf numFmtId="0" fontId="69" fillId="76" borderId="91" applyNumberFormat="0" applyProtection="0">
      <alignment horizontal="left" vertical="center" indent="1"/>
    </xf>
    <xf numFmtId="4" fontId="34" fillId="78" borderId="123" applyNumberFormat="0" applyProtection="0">
      <alignment vertical="center"/>
    </xf>
    <xf numFmtId="4" fontId="95" fillId="93" borderId="110" applyNumberFormat="0" applyProtection="0">
      <alignment horizontal="right" vertical="center"/>
    </xf>
    <xf numFmtId="4" fontId="69" fillId="64" borderId="104" applyNumberFormat="0" applyProtection="0">
      <alignment horizontal="right" vertical="center"/>
    </xf>
    <xf numFmtId="0" fontId="85" fillId="84" borderId="74" applyNumberFormat="0" applyAlignment="0" applyProtection="0"/>
    <xf numFmtId="4" fontId="95" fillId="127" borderId="110" applyNumberFormat="0" applyProtection="0">
      <alignment horizontal="right" vertical="center"/>
    </xf>
    <xf numFmtId="4" fontId="31" fillId="62" borderId="84" applyNumberFormat="0" applyProtection="0">
      <alignment vertical="center"/>
    </xf>
    <xf numFmtId="0" fontId="69" fillId="75" borderId="71" applyNumberFormat="0" applyProtection="0">
      <alignment horizontal="left" vertical="top" indent="1"/>
    </xf>
    <xf numFmtId="0" fontId="30" fillId="62" borderId="84" applyNumberFormat="0" applyProtection="0">
      <alignment horizontal="left" vertical="top" indent="1"/>
    </xf>
    <xf numFmtId="4" fontId="30" fillId="62" borderId="84" applyNumberFormat="0" applyProtection="0">
      <alignment vertical="center"/>
    </xf>
    <xf numFmtId="4" fontId="69" fillId="63" borderId="79" applyNumberFormat="0" applyProtection="0">
      <alignment horizontal="left" vertical="center" indent="1"/>
    </xf>
    <xf numFmtId="4" fontId="36" fillId="74" borderId="110" applyNumberFormat="0" applyProtection="0">
      <alignment horizontal="right" vertical="center"/>
    </xf>
    <xf numFmtId="4" fontId="95" fillId="95" borderId="123" applyNumberFormat="0" applyProtection="0">
      <alignment horizontal="right" vertical="center"/>
    </xf>
    <xf numFmtId="0" fontId="16" fillId="74" borderId="97" applyNumberFormat="0" applyProtection="0">
      <alignment horizontal="left" vertical="top" indent="1"/>
    </xf>
    <xf numFmtId="4" fontId="69" fillId="111" borderId="91" applyNumberFormat="0" applyProtection="0">
      <alignment horizontal="left" vertical="center" indent="1"/>
    </xf>
    <xf numFmtId="4" fontId="32" fillId="66" borderId="84" applyNumberFormat="0" applyProtection="0">
      <alignment horizontal="right" vertical="center"/>
    </xf>
    <xf numFmtId="4" fontId="32" fillId="71" borderId="71" applyNumberFormat="0" applyProtection="0">
      <alignment horizontal="right" vertical="center"/>
    </xf>
    <xf numFmtId="0" fontId="16" fillId="63" borderId="71" applyNumberFormat="0" applyProtection="0">
      <alignment horizontal="left" vertical="center" indent="1"/>
    </xf>
    <xf numFmtId="4" fontId="32" fillId="74" borderId="71" applyNumberFormat="0" applyProtection="0">
      <alignment horizontal="right" vertical="center"/>
    </xf>
    <xf numFmtId="4" fontId="95" fillId="134" borderId="110" applyNumberFormat="0" applyProtection="0">
      <alignment vertical="center"/>
    </xf>
    <xf numFmtId="4" fontId="32" fillId="78" borderId="84" applyNumberFormat="0" applyProtection="0">
      <alignment horizontal="left" vertical="center" indent="1"/>
    </xf>
    <xf numFmtId="0" fontId="69" fillId="114" borderId="109"/>
    <xf numFmtId="4" fontId="95" fillId="93" borderId="71" applyNumberFormat="0" applyProtection="0">
      <alignment horizontal="right" vertical="center"/>
    </xf>
    <xf numFmtId="4" fontId="33" fillId="93" borderId="94" applyNumberFormat="0" applyProtection="0">
      <alignment horizontal="left" vertical="center" indent="1"/>
    </xf>
    <xf numFmtId="0" fontId="16" fillId="76" borderId="97" applyNumberFormat="0" applyProtection="0">
      <alignment horizontal="left" vertical="top" indent="1"/>
    </xf>
    <xf numFmtId="0" fontId="91" fillId="84" borderId="74" applyNumberFormat="0" applyAlignment="0" applyProtection="0"/>
    <xf numFmtId="0" fontId="69" fillId="57" borderId="78" applyNumberFormat="0" applyFont="0" applyAlignment="0" applyProtection="0"/>
    <xf numFmtId="0" fontId="67" fillId="84" borderId="76" applyNumberFormat="0" applyAlignment="0" applyProtection="0"/>
    <xf numFmtId="4" fontId="30" fillId="62" borderId="71" applyNumberFormat="0" applyProtection="0">
      <alignment vertical="center"/>
    </xf>
    <xf numFmtId="0" fontId="16" fillId="74" borderId="84" applyNumberFormat="0" applyProtection="0">
      <alignment horizontal="left" vertical="top" indent="1"/>
    </xf>
    <xf numFmtId="4" fontId="32" fillId="66" borderId="97" applyNumberFormat="0" applyProtection="0">
      <alignment horizontal="right" vertical="center"/>
    </xf>
    <xf numFmtId="4" fontId="32" fillId="63" borderId="84" applyNumberFormat="0" applyProtection="0">
      <alignment horizontal="right" vertical="center"/>
    </xf>
    <xf numFmtId="4" fontId="30" fillId="62" borderId="71" applyNumberFormat="0" applyProtection="0">
      <alignment horizontal="left" vertical="center" indent="1"/>
    </xf>
    <xf numFmtId="4" fontId="33" fillId="111" borderId="71" applyNumberFormat="0" applyProtection="0">
      <alignment vertical="center"/>
    </xf>
    <xf numFmtId="4" fontId="95" fillId="111" borderId="71" applyNumberFormat="0" applyProtection="0">
      <alignment horizontal="left" vertical="center" indent="1"/>
    </xf>
    <xf numFmtId="4" fontId="95" fillId="111" borderId="71" applyNumberFormat="0" applyProtection="0">
      <alignment horizontal="left" vertical="center" indent="1"/>
    </xf>
    <xf numFmtId="4" fontId="32" fillId="64" borderId="71" applyNumberFormat="0" applyProtection="0">
      <alignment horizontal="right" vertical="center"/>
    </xf>
    <xf numFmtId="4" fontId="95" fillId="127" borderId="110" applyNumberFormat="0" applyProtection="0">
      <alignment horizontal="right" vertical="center"/>
    </xf>
    <xf numFmtId="4" fontId="95" fillId="127" borderId="71" applyNumberFormat="0" applyProtection="0">
      <alignment horizontal="right" vertical="center"/>
    </xf>
    <xf numFmtId="4" fontId="95" fillId="128" borderId="71" applyNumberFormat="0" applyProtection="0">
      <alignment horizontal="right" vertical="center"/>
    </xf>
    <xf numFmtId="4" fontId="32" fillId="65" borderId="71" applyNumberFormat="0" applyProtection="0">
      <alignment horizontal="right" vertical="center"/>
    </xf>
    <xf numFmtId="4" fontId="32" fillId="66" borderId="71" applyNumberFormat="0" applyProtection="0">
      <alignment horizontal="right" vertical="center"/>
    </xf>
    <xf numFmtId="4" fontId="32" fillId="66" borderId="71" applyNumberFormat="0" applyProtection="0">
      <alignment horizontal="right" vertical="center"/>
    </xf>
    <xf numFmtId="4" fontId="95" fillId="129" borderId="71" applyNumberFormat="0" applyProtection="0">
      <alignment horizontal="right" vertical="center"/>
    </xf>
    <xf numFmtId="4" fontId="32" fillId="68" borderId="71" applyNumberFormat="0" applyProtection="0">
      <alignment horizontal="right" vertical="center"/>
    </xf>
    <xf numFmtId="4" fontId="32" fillId="69" borderId="71" applyNumberFormat="0" applyProtection="0">
      <alignment horizontal="right" vertical="center"/>
    </xf>
    <xf numFmtId="4" fontId="32" fillId="69" borderId="71" applyNumberFormat="0" applyProtection="0">
      <alignment horizontal="right" vertical="center"/>
    </xf>
    <xf numFmtId="4" fontId="32" fillId="70" borderId="71" applyNumberFormat="0" applyProtection="0">
      <alignment horizontal="right" vertical="center"/>
    </xf>
    <xf numFmtId="4" fontId="32" fillId="69" borderId="71" applyNumberFormat="0" applyProtection="0">
      <alignment horizontal="right" vertical="center"/>
    </xf>
    <xf numFmtId="4" fontId="32" fillId="71" borderId="71" applyNumberFormat="0" applyProtection="0">
      <alignment horizontal="right" vertical="center"/>
    </xf>
    <xf numFmtId="4" fontId="95" fillId="131" borderId="71" applyNumberFormat="0" applyProtection="0">
      <alignment horizontal="right" vertical="center"/>
    </xf>
    <xf numFmtId="4" fontId="95" fillId="132" borderId="71" applyNumberFormat="0" applyProtection="0">
      <alignment horizontal="right" vertical="center"/>
    </xf>
    <xf numFmtId="4" fontId="32" fillId="72" borderId="71" applyNumberFormat="0" applyProtection="0">
      <alignment horizontal="right" vertical="center"/>
    </xf>
    <xf numFmtId="4" fontId="32" fillId="72" borderId="71" applyNumberFormat="0" applyProtection="0">
      <alignment horizontal="right" vertical="center"/>
    </xf>
    <xf numFmtId="0" fontId="29" fillId="0" borderId="95" applyNumberFormat="0" applyFill="0" applyAlignment="0" applyProtection="0"/>
    <xf numFmtId="4" fontId="69" fillId="69" borderId="91" applyNumberFormat="0" applyProtection="0">
      <alignment horizontal="right" vertical="center"/>
    </xf>
    <xf numFmtId="0" fontId="16" fillId="75" borderId="71" applyNumberFormat="0" applyProtection="0">
      <alignment horizontal="left" vertical="center" indent="1"/>
    </xf>
    <xf numFmtId="0" fontId="16" fillId="75" borderId="71" applyNumberFormat="0" applyProtection="0">
      <alignment horizontal="left" vertical="top" indent="1"/>
    </xf>
    <xf numFmtId="0" fontId="16" fillId="63" borderId="71" applyNumberFormat="0" applyProtection="0">
      <alignment horizontal="left" vertical="center" indent="1"/>
    </xf>
    <xf numFmtId="0" fontId="16" fillId="63" borderId="71" applyNumberFormat="0" applyProtection="0">
      <alignment horizontal="left" vertical="center" indent="1"/>
    </xf>
    <xf numFmtId="0" fontId="16" fillId="75" borderId="71" applyNumberFormat="0" applyProtection="0">
      <alignment horizontal="left" vertical="top" indent="1"/>
    </xf>
    <xf numFmtId="0" fontId="16" fillId="63" borderId="71" applyNumberFormat="0" applyProtection="0">
      <alignment horizontal="left" vertical="top" indent="1"/>
    </xf>
    <xf numFmtId="0" fontId="16" fillId="76" borderId="71" applyNumberFormat="0" applyProtection="0">
      <alignment horizontal="left" vertical="center" indent="1"/>
    </xf>
    <xf numFmtId="0" fontId="16" fillId="76" borderId="71" applyNumberFormat="0" applyProtection="0">
      <alignment horizontal="left" vertical="center" indent="1"/>
    </xf>
    <xf numFmtId="0" fontId="16" fillId="76" borderId="71" applyNumberFormat="0" applyProtection="0">
      <alignment horizontal="left" vertical="center" indent="1"/>
    </xf>
    <xf numFmtId="0" fontId="16" fillId="63" borderId="71" applyNumberFormat="0" applyProtection="0">
      <alignment horizontal="left" vertical="top" indent="1"/>
    </xf>
    <xf numFmtId="0" fontId="16" fillId="76" borderId="71" applyNumberFormat="0" applyProtection="0">
      <alignment horizontal="left" vertical="top" indent="1"/>
    </xf>
    <xf numFmtId="0" fontId="16" fillId="74" borderId="71" applyNumberFormat="0" applyProtection="0">
      <alignment horizontal="left" vertical="center" indent="1"/>
    </xf>
    <xf numFmtId="0" fontId="16" fillId="74" borderId="71" applyNumberFormat="0" applyProtection="0">
      <alignment horizontal="left" vertical="center" indent="1"/>
    </xf>
    <xf numFmtId="0" fontId="16" fillId="74" borderId="71" applyNumberFormat="0" applyProtection="0">
      <alignment horizontal="left" vertical="center" indent="1"/>
    </xf>
    <xf numFmtId="0" fontId="16" fillId="76" borderId="71" applyNumberFormat="0" applyProtection="0">
      <alignment horizontal="left" vertical="top" indent="1"/>
    </xf>
    <xf numFmtId="0" fontId="16" fillId="74" borderId="71" applyNumberFormat="0" applyProtection="0">
      <alignment horizontal="left" vertical="center" indent="1"/>
    </xf>
    <xf numFmtId="0" fontId="16" fillId="74" borderId="71" applyNumberFormat="0" applyProtection="0">
      <alignment horizontal="left" vertical="top" indent="1"/>
    </xf>
    <xf numFmtId="0" fontId="16" fillId="74" borderId="71" applyNumberFormat="0" applyProtection="0">
      <alignment horizontal="left" vertical="top" indent="1"/>
    </xf>
    <xf numFmtId="0" fontId="16" fillId="74" borderId="71" applyNumberFormat="0" applyProtection="0">
      <alignment horizontal="left" vertical="top" indent="1"/>
    </xf>
    <xf numFmtId="0" fontId="16" fillId="77" borderId="69" applyNumberFormat="0">
      <protection locked="0"/>
    </xf>
    <xf numFmtId="4" fontId="30" fillId="62" borderId="110" applyNumberFormat="0" applyProtection="0">
      <alignment vertical="center"/>
    </xf>
    <xf numFmtId="0" fontId="16" fillId="77" borderId="69" applyNumberFormat="0">
      <protection locked="0"/>
    </xf>
    <xf numFmtId="0" fontId="16" fillId="77" borderId="69" applyNumberFormat="0">
      <protection locked="0"/>
    </xf>
    <xf numFmtId="4" fontId="32" fillId="78" borderId="71" applyNumberFormat="0" applyProtection="0">
      <alignment vertical="center"/>
    </xf>
    <xf numFmtId="4" fontId="95" fillId="134" borderId="71" applyNumberFormat="0" applyProtection="0">
      <alignment vertical="center"/>
    </xf>
    <xf numFmtId="4" fontId="95" fillId="134" borderId="71" applyNumberFormat="0" applyProtection="0">
      <alignment vertical="center"/>
    </xf>
    <xf numFmtId="4" fontId="32" fillId="78" borderId="71" applyNumberFormat="0" applyProtection="0">
      <alignment vertical="center"/>
    </xf>
    <xf numFmtId="4" fontId="34" fillId="78" borderId="71" applyNumberFormat="0" applyProtection="0">
      <alignment vertical="center"/>
    </xf>
    <xf numFmtId="4" fontId="96" fillId="134" borderId="71" applyNumberFormat="0" applyProtection="0">
      <alignment vertical="center"/>
    </xf>
    <xf numFmtId="4" fontId="96" fillId="134" borderId="71" applyNumberFormat="0" applyProtection="0">
      <alignment vertical="center"/>
    </xf>
    <xf numFmtId="4" fontId="32" fillId="78" borderId="71" applyNumberFormat="0" applyProtection="0">
      <alignment horizontal="left" vertical="center" indent="1"/>
    </xf>
    <xf numFmtId="0" fontId="69" fillId="74" borderId="84" applyNumberFormat="0" applyProtection="0">
      <alignment horizontal="left" vertical="top" indent="1"/>
    </xf>
    <xf numFmtId="4" fontId="30" fillId="62" borderId="71" applyNumberFormat="0" applyProtection="0">
      <alignment vertical="center"/>
    </xf>
    <xf numFmtId="4" fontId="30" fillId="62" borderId="71" applyNumberFormat="0" applyProtection="0">
      <alignment horizontal="left" vertical="center" indent="1"/>
    </xf>
    <xf numFmtId="4" fontId="32" fillId="64" borderId="71" applyNumberFormat="0" applyProtection="0">
      <alignment horizontal="right" vertical="center"/>
    </xf>
    <xf numFmtId="4" fontId="95" fillId="95" borderId="71" applyNumberFormat="0" applyProtection="0">
      <alignment horizontal="right" vertical="center"/>
    </xf>
    <xf numFmtId="4" fontId="95" fillId="80" borderId="71" applyNumberFormat="0" applyProtection="0">
      <alignment horizontal="right" vertical="center"/>
    </xf>
    <xf numFmtId="4" fontId="31" fillId="62" borderId="71" applyNumberFormat="0" applyProtection="0">
      <alignment vertical="center"/>
    </xf>
    <xf numFmtId="4" fontId="32" fillId="68" borderId="84" applyNumberFormat="0" applyProtection="0">
      <alignment horizontal="right" vertical="center"/>
    </xf>
    <xf numFmtId="4" fontId="32" fillId="70" borderId="71" applyNumberFormat="0" applyProtection="0">
      <alignment horizontal="right" vertical="center"/>
    </xf>
    <xf numFmtId="4" fontId="95" fillId="132" borderId="84" applyNumberFormat="0" applyProtection="0">
      <alignment horizontal="right" vertical="center"/>
    </xf>
    <xf numFmtId="0" fontId="16" fillId="76" borderId="84" applyNumberFormat="0" applyProtection="0">
      <alignment horizontal="left" vertical="center" indent="1"/>
    </xf>
    <xf numFmtId="4" fontId="31" fillId="62" borderId="71" applyNumberFormat="0" applyProtection="0">
      <alignment vertical="center"/>
    </xf>
    <xf numFmtId="4" fontId="32" fillId="68" borderId="84" applyNumberFormat="0" applyProtection="0">
      <alignment horizontal="right" vertical="center"/>
    </xf>
    <xf numFmtId="4" fontId="32" fillId="64" borderId="71" applyNumberFormat="0" applyProtection="0">
      <alignment horizontal="right" vertical="center"/>
    </xf>
    <xf numFmtId="4" fontId="95" fillId="80" borderId="71" applyNumberFormat="0" applyProtection="0">
      <alignment horizontal="right" vertical="center"/>
    </xf>
    <xf numFmtId="4" fontId="95" fillId="93" borderId="71" applyNumberFormat="0" applyProtection="0">
      <alignment horizontal="right" vertical="center"/>
    </xf>
    <xf numFmtId="0" fontId="16" fillId="78" borderId="101" applyNumberFormat="0" applyFont="0" applyAlignment="0" applyProtection="0"/>
    <xf numFmtId="0" fontId="73" fillId="62" borderId="84" applyNumberFormat="0" applyProtection="0">
      <alignment horizontal="left" vertical="top" indent="1"/>
    </xf>
    <xf numFmtId="0" fontId="16" fillId="75" borderId="71" applyNumberFormat="0" applyProtection="0">
      <alignment horizontal="left" vertical="center" indent="1"/>
    </xf>
    <xf numFmtId="0" fontId="16" fillId="75" borderId="71" applyNumberFormat="0" applyProtection="0">
      <alignment horizontal="left" vertical="center" indent="1"/>
    </xf>
    <xf numFmtId="4" fontId="95" fillId="132" borderId="71" applyNumberFormat="0" applyProtection="0">
      <alignment horizontal="right" vertical="center"/>
    </xf>
    <xf numFmtId="4" fontId="32" fillId="63" borderId="71" applyNumberFormat="0" applyProtection="0">
      <alignment horizontal="right" vertical="center"/>
    </xf>
    <xf numFmtId="4" fontId="32" fillId="67" borderId="84" applyNumberFormat="0" applyProtection="0">
      <alignment horizontal="right" vertical="center"/>
    </xf>
    <xf numFmtId="0" fontId="16" fillId="63" borderId="97" applyNumberFormat="0" applyProtection="0">
      <alignment horizontal="left" vertical="top" indent="1"/>
    </xf>
    <xf numFmtId="4" fontId="32" fillId="67" borderId="123" applyNumberFormat="0" applyProtection="0">
      <alignment horizontal="right" vertical="center"/>
    </xf>
    <xf numFmtId="4" fontId="69" fillId="74" borderId="92" applyNumberFormat="0" applyProtection="0">
      <alignment horizontal="left" vertical="center" indent="1"/>
    </xf>
    <xf numFmtId="0" fontId="69" fillId="63" borderId="84" applyNumberFormat="0" applyProtection="0">
      <alignment horizontal="left" vertical="top" indent="1"/>
    </xf>
    <xf numFmtId="4" fontId="32" fillId="74" borderId="84" applyNumberFormat="0" applyProtection="0">
      <alignment horizontal="right" vertical="center"/>
    </xf>
    <xf numFmtId="4" fontId="36" fillId="74" borderId="84" applyNumberFormat="0" applyProtection="0">
      <alignment horizontal="right" vertical="center"/>
    </xf>
    <xf numFmtId="0" fontId="16" fillId="78" borderId="88" applyNumberFormat="0" applyFont="0" applyAlignment="0" applyProtection="0"/>
    <xf numFmtId="4" fontId="33" fillId="93" borderId="94" applyNumberFormat="0" applyProtection="0">
      <alignment horizontal="left" vertical="center" indent="1"/>
    </xf>
    <xf numFmtId="0" fontId="16" fillId="74" borderId="84" applyNumberFormat="0" applyProtection="0">
      <alignment horizontal="left" vertical="center" indent="1"/>
    </xf>
    <xf numFmtId="4" fontId="74" fillId="79" borderId="92" applyNumberFormat="0" applyProtection="0">
      <alignment horizontal="left" vertical="center" indent="1"/>
    </xf>
    <xf numFmtId="4" fontId="69" fillId="63" borderId="91" applyNumberFormat="0" applyProtection="0">
      <alignment horizontal="right" vertical="center"/>
    </xf>
    <xf numFmtId="4" fontId="69" fillId="96" borderId="91" applyNumberFormat="0" applyProtection="0">
      <alignment horizontal="left" vertical="center" indent="1"/>
    </xf>
    <xf numFmtId="0" fontId="16" fillId="57" borderId="88" applyNumberFormat="0" applyFont="0" applyAlignment="0" applyProtection="0"/>
    <xf numFmtId="4" fontId="33" fillId="111" borderId="84" applyNumberFormat="0" applyProtection="0">
      <alignment vertical="center"/>
    </xf>
    <xf numFmtId="4" fontId="95" fillId="127" borderId="84" applyNumberFormat="0" applyProtection="0">
      <alignment horizontal="right" vertical="center"/>
    </xf>
    <xf numFmtId="4" fontId="95" fillId="111" borderId="84" applyNumberFormat="0" applyProtection="0">
      <alignment horizontal="left" vertical="center" indent="1"/>
    </xf>
    <xf numFmtId="4" fontId="95" fillId="111" borderId="84" applyNumberFormat="0" applyProtection="0">
      <alignment horizontal="left" vertical="center" indent="1"/>
    </xf>
    <xf numFmtId="4" fontId="32" fillId="67" borderId="84" applyNumberFormat="0" applyProtection="0">
      <alignment horizontal="right" vertical="center"/>
    </xf>
    <xf numFmtId="4" fontId="95" fillId="128" borderId="84" applyNumberFormat="0" applyProtection="0">
      <alignment horizontal="right" vertical="center"/>
    </xf>
    <xf numFmtId="4" fontId="32" fillId="66" borderId="84" applyNumberFormat="0" applyProtection="0">
      <alignment horizontal="right" vertical="center"/>
    </xf>
    <xf numFmtId="173" fontId="81" fillId="0" borderId="72"/>
    <xf numFmtId="4" fontId="32" fillId="70" borderId="84" applyNumberFormat="0" applyProtection="0">
      <alignment horizontal="right" vertical="center"/>
    </xf>
    <xf numFmtId="4" fontId="95" fillId="130" borderId="84" applyNumberFormat="0" applyProtection="0">
      <alignment horizontal="right" vertical="center"/>
    </xf>
    <xf numFmtId="4" fontId="95" fillId="130" borderId="84" applyNumberFormat="0" applyProtection="0">
      <alignment horizontal="right" vertical="center"/>
    </xf>
    <xf numFmtId="4" fontId="32" fillId="70" borderId="84" applyNumberFormat="0" applyProtection="0">
      <alignment horizontal="right" vertical="center"/>
    </xf>
    <xf numFmtId="4" fontId="95" fillId="131" borderId="84" applyNumberFormat="0" applyProtection="0">
      <alignment horizontal="right" vertical="center"/>
    </xf>
    <xf numFmtId="4" fontId="95" fillId="93" borderId="84" applyNumberFormat="0" applyProtection="0">
      <alignment horizontal="right" vertical="center"/>
    </xf>
    <xf numFmtId="4" fontId="32" fillId="72" borderId="84" applyNumberFormat="0" applyProtection="0">
      <alignment horizontal="right" vertical="center"/>
    </xf>
    <xf numFmtId="0" fontId="16" fillId="75" borderId="84" applyNumberFormat="0" applyProtection="0">
      <alignment horizontal="left" vertical="top" indent="1"/>
    </xf>
    <xf numFmtId="0" fontId="69" fillId="84" borderId="91" applyNumberFormat="0" applyProtection="0">
      <alignment horizontal="left" vertical="center" indent="1"/>
    </xf>
    <xf numFmtId="0" fontId="85" fillId="84" borderId="74" applyNumberFormat="0" applyAlignment="0" applyProtection="0"/>
    <xf numFmtId="4" fontId="36" fillId="74" borderId="84" applyNumberFormat="0" applyProtection="0">
      <alignment horizontal="right" vertical="center"/>
    </xf>
    <xf numFmtId="4" fontId="16" fillId="75" borderId="92" applyNumberFormat="0" applyProtection="0">
      <alignment horizontal="left" vertical="center" indent="1"/>
    </xf>
    <xf numFmtId="4" fontId="32" fillId="71" borderId="97" applyNumberFormat="0" applyProtection="0">
      <alignment horizontal="right" vertical="center"/>
    </xf>
    <xf numFmtId="4" fontId="16" fillId="75" borderId="92" applyNumberFormat="0" applyProtection="0">
      <alignment horizontal="left" vertical="center" indent="1"/>
    </xf>
    <xf numFmtId="0" fontId="30" fillId="62" borderId="84" applyNumberFormat="0" applyProtection="0">
      <alignment horizontal="left" vertical="top" indent="1"/>
    </xf>
    <xf numFmtId="0" fontId="69" fillId="57" borderId="117" applyNumberFormat="0" applyFont="0" applyAlignment="0" applyProtection="0"/>
    <xf numFmtId="4" fontId="69" fillId="63" borderId="131" applyNumberFormat="0" applyProtection="0">
      <alignment horizontal="left" vertical="center" indent="1"/>
    </xf>
    <xf numFmtId="4" fontId="32" fillId="78" borderId="84" applyNumberFormat="0" applyProtection="0">
      <alignment horizontal="left" vertical="center" indent="1"/>
    </xf>
    <xf numFmtId="4" fontId="32" fillId="78" borderId="84" applyNumberFormat="0" applyProtection="0">
      <alignment vertical="center"/>
    </xf>
    <xf numFmtId="4" fontId="69" fillId="96" borderId="91" applyNumberFormat="0" applyProtection="0">
      <alignment horizontal="left" vertical="center" indent="1"/>
    </xf>
    <xf numFmtId="4" fontId="69" fillId="96" borderId="91" applyNumberFormat="0" applyProtection="0">
      <alignment horizontal="left" vertical="center" indent="1"/>
    </xf>
    <xf numFmtId="0" fontId="16" fillId="74" borderId="84" applyNumberFormat="0" applyProtection="0">
      <alignment horizontal="left" vertical="top" indent="1"/>
    </xf>
    <xf numFmtId="0" fontId="16" fillId="76" borderId="84" applyNumberFormat="0" applyProtection="0">
      <alignment horizontal="left" vertical="top" indent="1"/>
    </xf>
    <xf numFmtId="0" fontId="32" fillId="78" borderId="84" applyNumberFormat="0" applyProtection="0">
      <alignment horizontal="left" vertical="top" indent="1"/>
    </xf>
    <xf numFmtId="4" fontId="32" fillId="78" borderId="84" applyNumberFormat="0" applyProtection="0">
      <alignment vertical="center"/>
    </xf>
    <xf numFmtId="4" fontId="33" fillId="93" borderId="84" applyNumberFormat="0" applyProtection="0">
      <alignment horizontal="left" vertical="center" indent="1"/>
    </xf>
    <xf numFmtId="4" fontId="34" fillId="78" borderId="84" applyNumberFormat="0" applyProtection="0">
      <alignment vertical="center"/>
    </xf>
    <xf numFmtId="4" fontId="69" fillId="70" borderId="91" applyNumberFormat="0" applyProtection="0">
      <alignment horizontal="right" vertical="center"/>
    </xf>
    <xf numFmtId="0" fontId="16" fillId="77" borderId="96" applyNumberFormat="0">
      <protection locked="0"/>
    </xf>
    <xf numFmtId="0" fontId="64" fillId="58" borderId="91" applyNumberFormat="0" applyAlignment="0" applyProtection="0"/>
    <xf numFmtId="4" fontId="32" fillId="72" borderId="110" applyNumberFormat="0" applyProtection="0">
      <alignment horizontal="right" vertical="center"/>
    </xf>
    <xf numFmtId="0" fontId="32" fillId="63" borderId="84" applyNumberFormat="0" applyProtection="0">
      <alignment horizontal="left" vertical="top" indent="1"/>
    </xf>
    <xf numFmtId="4" fontId="32" fillId="74" borderId="84" applyNumberFormat="0" applyProtection="0">
      <alignment horizontal="right" vertical="center"/>
    </xf>
    <xf numFmtId="4" fontId="32" fillId="78" borderId="84" applyNumberFormat="0" applyProtection="0">
      <alignment horizontal="left" vertical="center" indent="1"/>
    </xf>
    <xf numFmtId="4" fontId="34" fillId="78" borderId="84" applyNumberFormat="0" applyProtection="0">
      <alignment vertical="center"/>
    </xf>
    <xf numFmtId="4" fontId="32" fillId="78" borderId="84" applyNumberFormat="0" applyProtection="0">
      <alignment vertical="center"/>
    </xf>
    <xf numFmtId="0" fontId="16" fillId="74" borderId="84" applyNumberFormat="0" applyProtection="0">
      <alignment horizontal="left" vertical="center" indent="1"/>
    </xf>
    <xf numFmtId="0" fontId="16" fillId="63" borderId="84" applyNumberFormat="0" applyProtection="0">
      <alignment horizontal="left" vertical="top" indent="1"/>
    </xf>
    <xf numFmtId="4" fontId="96" fillId="134" borderId="84" applyNumberFormat="0" applyProtection="0">
      <alignment vertical="center"/>
    </xf>
    <xf numFmtId="4" fontId="32" fillId="70" borderId="84" applyNumberFormat="0" applyProtection="0">
      <alignment horizontal="right" vertical="center"/>
    </xf>
    <xf numFmtId="0" fontId="16" fillId="57" borderId="101" applyNumberFormat="0" applyFont="0" applyAlignment="0" applyProtection="0"/>
    <xf numFmtId="4" fontId="69" fillId="0" borderId="117" applyNumberFormat="0" applyProtection="0">
      <alignment horizontal="right" vertical="center"/>
    </xf>
    <xf numFmtId="0" fontId="69" fillId="76" borderId="104" applyNumberFormat="0" applyProtection="0">
      <alignment horizontal="left" vertical="center" indent="1"/>
    </xf>
    <xf numFmtId="4" fontId="36" fillId="74" borderId="84" applyNumberFormat="0" applyProtection="0">
      <alignment horizontal="right" vertical="center"/>
    </xf>
    <xf numFmtId="4" fontId="69" fillId="96" borderId="104" applyNumberFormat="0" applyProtection="0">
      <alignment horizontal="left" vertical="center" indent="1"/>
    </xf>
    <xf numFmtId="4" fontId="69" fillId="96" borderId="117" applyNumberFormat="0" applyProtection="0">
      <alignment horizontal="left" vertical="center" indent="1"/>
    </xf>
    <xf numFmtId="0" fontId="64" fillId="58" borderId="100" applyNumberFormat="0" applyAlignment="0" applyProtection="0"/>
    <xf numFmtId="4" fontId="69" fillId="67" borderId="117" applyNumberFormat="0" applyProtection="0">
      <alignment horizontal="right" vertical="center"/>
    </xf>
    <xf numFmtId="4" fontId="30" fillId="62" borderId="110" applyNumberFormat="0" applyProtection="0">
      <alignment horizontal="left" vertical="center" indent="1"/>
    </xf>
    <xf numFmtId="4" fontId="95" fillId="134" borderId="110" applyNumberFormat="0" applyProtection="0">
      <alignment horizontal="right" vertical="center"/>
    </xf>
    <xf numFmtId="4" fontId="72" fillId="84" borderId="123" applyNumberFormat="0" applyProtection="0">
      <alignment horizontal="left" vertical="center" indent="1"/>
    </xf>
    <xf numFmtId="4" fontId="69" fillId="72" borderId="91" applyNumberFormat="0" applyProtection="0">
      <alignment horizontal="right" vertical="center"/>
    </xf>
    <xf numFmtId="0" fontId="64" fillId="58" borderId="113" applyNumberFormat="0" applyAlignment="0" applyProtection="0"/>
    <xf numFmtId="4" fontId="32" fillId="66" borderId="110" applyNumberFormat="0" applyProtection="0">
      <alignment horizontal="right" vertical="center"/>
    </xf>
    <xf numFmtId="4" fontId="69" fillId="96" borderId="104" applyNumberFormat="0" applyProtection="0">
      <alignment horizontal="left" vertical="center" indent="1"/>
    </xf>
    <xf numFmtId="4" fontId="32" fillId="64" borderId="123" applyNumberFormat="0" applyProtection="0">
      <alignment horizontal="right" vertical="center"/>
    </xf>
    <xf numFmtId="4" fontId="95" fillId="95" borderId="110" applyNumberFormat="0" applyProtection="0">
      <alignment horizontal="right" vertical="center"/>
    </xf>
    <xf numFmtId="4" fontId="32" fillId="78" borderId="110" applyNumberFormat="0" applyProtection="0">
      <alignment vertical="center"/>
    </xf>
    <xf numFmtId="4" fontId="32" fillId="63" borderId="97" applyNumberFormat="0" applyProtection="0">
      <alignment horizontal="left" vertical="center" indent="1"/>
    </xf>
    <xf numFmtId="4" fontId="32" fillId="64" borderId="110" applyNumberFormat="0" applyProtection="0">
      <alignment horizontal="right" vertical="center"/>
    </xf>
    <xf numFmtId="4" fontId="95" fillId="80" borderId="110" applyNumberFormat="0" applyProtection="0">
      <alignment horizontal="right" vertical="center"/>
    </xf>
    <xf numFmtId="0" fontId="69" fillId="113" borderId="117" applyNumberFormat="0" applyProtection="0">
      <alignment horizontal="left" vertical="center" indent="1"/>
    </xf>
    <xf numFmtId="4" fontId="16" fillId="75" borderId="105" applyNumberFormat="0" applyProtection="0">
      <alignment horizontal="left" vertical="center" indent="1"/>
    </xf>
    <xf numFmtId="0" fontId="16" fillId="76" borderId="110" applyNumberFormat="0" applyProtection="0">
      <alignment horizontal="left" vertical="center" indent="1"/>
    </xf>
    <xf numFmtId="4" fontId="32" fillId="71" borderId="110" applyNumberFormat="0" applyProtection="0">
      <alignment horizontal="right" vertical="center"/>
    </xf>
    <xf numFmtId="0" fontId="69" fillId="74" borderId="91" applyNumberFormat="0" applyProtection="0">
      <alignment horizontal="left" vertical="center" indent="1"/>
    </xf>
    <xf numFmtId="0" fontId="29" fillId="0" borderId="121" applyNumberFormat="0" applyFill="0" applyAlignment="0" applyProtection="0"/>
    <xf numFmtId="4" fontId="36" fillId="74" borderId="97" applyNumberFormat="0" applyProtection="0">
      <alignment horizontal="right" vertical="center"/>
    </xf>
    <xf numFmtId="4" fontId="36" fillId="74" borderId="84" applyNumberFormat="0" applyProtection="0">
      <alignment horizontal="right" vertical="center"/>
    </xf>
    <xf numFmtId="0" fontId="69" fillId="114" borderId="83"/>
    <xf numFmtId="4" fontId="35" fillId="94" borderId="94" applyNumberFormat="0" applyProtection="0">
      <alignment horizontal="left" vertical="center" indent="1"/>
    </xf>
    <xf numFmtId="4" fontId="97" fillId="134" borderId="84" applyNumberFormat="0" applyProtection="0">
      <alignment horizontal="right" vertical="center"/>
    </xf>
    <xf numFmtId="4" fontId="33" fillId="93" borderId="84" applyNumberFormat="0" applyProtection="0">
      <alignment horizontal="left" vertical="center" indent="1"/>
    </xf>
    <xf numFmtId="4" fontId="69" fillId="96" borderId="91" applyNumberFormat="0" applyProtection="0">
      <alignment horizontal="left" vertical="center" indent="1"/>
    </xf>
    <xf numFmtId="4" fontId="69" fillId="96" borderId="91" applyNumberFormat="0" applyProtection="0">
      <alignment horizontal="left" vertical="center" indent="1"/>
    </xf>
    <xf numFmtId="4" fontId="69" fillId="96" borderId="91" applyNumberFormat="0" applyProtection="0">
      <alignment horizontal="left" vertical="center" indent="1"/>
    </xf>
    <xf numFmtId="4" fontId="34" fillId="74" borderId="84" applyNumberFormat="0" applyProtection="0">
      <alignment horizontal="right" vertical="center"/>
    </xf>
    <xf numFmtId="4" fontId="96" fillId="134" borderId="84" applyNumberFormat="0" applyProtection="0">
      <alignment horizontal="right" vertical="center"/>
    </xf>
    <xf numFmtId="4" fontId="32" fillId="74" borderId="84" applyNumberFormat="0" applyProtection="0">
      <alignment horizontal="right" vertical="center"/>
    </xf>
    <xf numFmtId="4" fontId="95" fillId="134" borderId="84" applyNumberFormat="0" applyProtection="0">
      <alignment horizontal="right" vertical="center"/>
    </xf>
    <xf numFmtId="0" fontId="16" fillId="63" borderId="97" applyNumberFormat="0" applyProtection="0">
      <alignment horizontal="left" vertical="top" indent="1"/>
    </xf>
    <xf numFmtId="0" fontId="16" fillId="74" borderId="84" applyNumberFormat="0" applyProtection="0">
      <alignment horizontal="left" vertical="center" indent="1"/>
    </xf>
    <xf numFmtId="0" fontId="16" fillId="75" borderId="84" applyNumberFormat="0" applyProtection="0">
      <alignment horizontal="left" vertical="center" indent="1"/>
    </xf>
    <xf numFmtId="0" fontId="16" fillId="74" borderId="110" applyNumberFormat="0" applyProtection="0">
      <alignment horizontal="left" vertical="top" indent="1"/>
    </xf>
    <xf numFmtId="0" fontId="69" fillId="75" borderId="97" applyNumberFormat="0" applyProtection="0">
      <alignment horizontal="left" vertical="top" indent="1"/>
    </xf>
    <xf numFmtId="4" fontId="95" fillId="83" borderId="110" applyNumberFormat="0" applyProtection="0">
      <alignment horizontal="right" vertical="center"/>
    </xf>
    <xf numFmtId="0" fontId="32" fillId="63" borderId="97" applyNumberFormat="0" applyProtection="0">
      <alignment horizontal="left" vertical="top" indent="1"/>
    </xf>
    <xf numFmtId="4" fontId="32" fillId="68" borderId="97" applyNumberFormat="0" applyProtection="0">
      <alignment horizontal="right" vertical="center"/>
    </xf>
    <xf numFmtId="4" fontId="74" fillId="79" borderId="105" applyNumberFormat="0" applyProtection="0">
      <alignment horizontal="left" vertical="center" indent="1"/>
    </xf>
    <xf numFmtId="4" fontId="72" fillId="84" borderId="123" applyNumberFormat="0" applyProtection="0">
      <alignment horizontal="left" vertical="center" indent="1"/>
    </xf>
    <xf numFmtId="4" fontId="32" fillId="78" borderId="97" applyNumberFormat="0" applyProtection="0">
      <alignment horizontal="left" vertical="center" indent="1"/>
    </xf>
    <xf numFmtId="0" fontId="16" fillId="75" borderId="123" applyNumberFormat="0" applyProtection="0">
      <alignment horizontal="left" vertical="top" indent="1"/>
    </xf>
    <xf numFmtId="0" fontId="16" fillId="75" borderId="110" applyNumberFormat="0" applyProtection="0">
      <alignment horizontal="left" vertical="center" indent="1"/>
    </xf>
    <xf numFmtId="0" fontId="69" fillId="113" borderId="130" applyNumberFormat="0" applyProtection="0">
      <alignment horizontal="left" vertical="center" indent="1"/>
    </xf>
    <xf numFmtId="0" fontId="57" fillId="91" borderId="113" applyNumberFormat="0" applyAlignment="0" applyProtection="0"/>
    <xf numFmtId="0" fontId="85" fillId="84" borderId="113" applyNumberFormat="0" applyAlignment="0" applyProtection="0"/>
    <xf numFmtId="4" fontId="32" fillId="65" borderId="97" applyNumberFormat="0" applyProtection="0">
      <alignment horizontal="right" vertical="center"/>
    </xf>
    <xf numFmtId="0" fontId="69" fillId="76" borderId="84" applyNumberFormat="0" applyProtection="0">
      <alignment horizontal="left" vertical="top" indent="1"/>
    </xf>
    <xf numFmtId="4" fontId="32" fillId="63" borderId="97" applyNumberFormat="0" applyProtection="0">
      <alignment horizontal="right" vertical="center"/>
    </xf>
    <xf numFmtId="0" fontId="69" fillId="63" borderId="84" applyNumberFormat="0" applyProtection="0">
      <alignment horizontal="left" vertical="top" indent="1"/>
    </xf>
    <xf numFmtId="0" fontId="69" fillId="74" borderId="84" applyNumberFormat="0" applyProtection="0">
      <alignment horizontal="left" vertical="top" indent="1"/>
    </xf>
    <xf numFmtId="0" fontId="85" fillId="84" borderId="60" applyNumberFormat="0" applyAlignment="0" applyProtection="0"/>
    <xf numFmtId="0" fontId="85" fillId="84" borderId="60" applyNumberFormat="0" applyAlignment="0" applyProtection="0"/>
    <xf numFmtId="0" fontId="57" fillId="91" borderId="60" applyNumberFormat="0" applyAlignment="0" applyProtection="0"/>
    <xf numFmtId="0" fontId="57" fillId="91" borderId="60" applyNumberFormat="0" applyAlignment="0" applyProtection="0"/>
    <xf numFmtId="4" fontId="69" fillId="64" borderId="91" applyNumberFormat="0" applyProtection="0">
      <alignment horizontal="right" vertical="center"/>
    </xf>
    <xf numFmtId="0" fontId="77" fillId="108" borderId="91" applyNumberFormat="0" applyAlignment="0" applyProtection="0"/>
    <xf numFmtId="0" fontId="69" fillId="84" borderId="91" applyNumberFormat="0" applyProtection="0">
      <alignment horizontal="left" vertical="center" indent="1"/>
    </xf>
    <xf numFmtId="0" fontId="69" fillId="76" borderId="91" applyNumberFormat="0" applyProtection="0">
      <alignment horizontal="left" vertical="center" indent="1"/>
    </xf>
    <xf numFmtId="4" fontId="32" fillId="65" borderId="110" applyNumberFormat="0" applyProtection="0">
      <alignment horizontal="right" vertical="center"/>
    </xf>
    <xf numFmtId="0" fontId="72" fillId="63" borderId="84" applyNumberFormat="0" applyProtection="0">
      <alignment horizontal="left" vertical="top" indent="1"/>
    </xf>
    <xf numFmtId="4" fontId="30" fillId="62" borderId="97" applyNumberFormat="0" applyProtection="0">
      <alignment horizontal="left" vertical="center" indent="1"/>
    </xf>
    <xf numFmtId="0" fontId="72" fillId="78" borderId="123" applyNumberFormat="0" applyProtection="0">
      <alignment horizontal="left" vertical="top" indent="1"/>
    </xf>
    <xf numFmtId="4" fontId="69" fillId="96" borderId="117" applyNumberFormat="0" applyProtection="0">
      <alignment horizontal="left" vertical="center" indent="1"/>
    </xf>
    <xf numFmtId="0" fontId="30" fillId="62" borderId="97" applyNumberFormat="0" applyProtection="0">
      <alignment horizontal="left" vertical="top" indent="1"/>
    </xf>
    <xf numFmtId="4" fontId="33" fillId="93" borderId="97" applyNumberFormat="0" applyProtection="0">
      <alignment horizontal="left" vertical="center" indent="1"/>
    </xf>
    <xf numFmtId="4" fontId="95" fillId="129" borderId="97" applyNumberFormat="0" applyProtection="0">
      <alignment horizontal="right" vertical="center"/>
    </xf>
    <xf numFmtId="4" fontId="32" fillId="69" borderId="97" applyNumberFormat="0" applyProtection="0">
      <alignment horizontal="right" vertical="center"/>
    </xf>
    <xf numFmtId="0" fontId="72" fillId="63" borderId="123" applyNumberFormat="0" applyProtection="0">
      <alignment horizontal="left" vertical="top" indent="1"/>
    </xf>
    <xf numFmtId="4" fontId="69" fillId="74" borderId="105" applyNumberFormat="0" applyProtection="0">
      <alignment horizontal="left" vertical="center" indent="1"/>
    </xf>
    <xf numFmtId="4" fontId="69" fillId="96" borderId="104" applyNumberFormat="0" applyProtection="0">
      <alignment horizontal="left" vertical="center" indent="1"/>
    </xf>
    <xf numFmtId="0" fontId="69" fillId="74" borderId="117" applyNumberFormat="0" applyProtection="0">
      <alignment horizontal="left" vertical="center" indent="1"/>
    </xf>
    <xf numFmtId="4" fontId="69" fillId="112" borderId="104" applyNumberFormat="0" applyProtection="0">
      <alignment horizontal="right" vertical="center"/>
    </xf>
    <xf numFmtId="173" fontId="81" fillId="0" borderId="58"/>
    <xf numFmtId="4" fontId="32" fillId="78" borderId="97" applyNumberFormat="0" applyProtection="0">
      <alignment vertical="center"/>
    </xf>
    <xf numFmtId="0" fontId="16" fillId="76" borderId="110" applyNumberFormat="0" applyProtection="0">
      <alignment horizontal="left" vertical="top" indent="1"/>
    </xf>
    <xf numFmtId="0" fontId="69" fillId="76" borderId="104" applyNumberFormat="0" applyProtection="0">
      <alignment horizontal="left" vertical="center" indent="1"/>
    </xf>
    <xf numFmtId="0" fontId="16" fillId="78" borderId="88" applyNumberFormat="0" applyFont="0" applyAlignment="0" applyProtection="0"/>
    <xf numFmtId="4" fontId="30" fillId="62" borderId="110" applyNumberFormat="0" applyProtection="0">
      <alignment vertical="center"/>
    </xf>
    <xf numFmtId="4" fontId="34" fillId="74" borderId="97" applyNumberFormat="0" applyProtection="0">
      <alignment horizontal="right" vertical="center"/>
    </xf>
    <xf numFmtId="4" fontId="95" fillId="95" borderId="97" applyNumberFormat="0" applyProtection="0">
      <alignment horizontal="right" vertical="center"/>
    </xf>
    <xf numFmtId="4" fontId="95" fillId="131" borderId="123" applyNumberFormat="0" applyProtection="0">
      <alignment horizontal="right" vertical="center"/>
    </xf>
    <xf numFmtId="4" fontId="30" fillId="62" borderId="84" applyNumberFormat="0" applyProtection="0">
      <alignment horizontal="left" vertical="center" indent="1"/>
    </xf>
    <xf numFmtId="4" fontId="96" fillId="134" borderId="84" applyNumberFormat="0" applyProtection="0">
      <alignment vertical="center"/>
    </xf>
    <xf numFmtId="4" fontId="95" fillId="93" borderId="110" applyNumberFormat="0" applyProtection="0">
      <alignment horizontal="right" vertical="center"/>
    </xf>
    <xf numFmtId="4" fontId="95" fillId="132" borderId="84" applyNumberFormat="0" applyProtection="0">
      <alignment horizontal="right" vertical="center"/>
    </xf>
    <xf numFmtId="0" fontId="69" fillId="84" borderId="117" applyNumberFormat="0" applyProtection="0">
      <alignment horizontal="left" vertical="center" indent="1"/>
    </xf>
    <xf numFmtId="0" fontId="16" fillId="78" borderId="114" applyNumberFormat="0" applyFont="0" applyAlignment="0" applyProtection="0"/>
    <xf numFmtId="4" fontId="32" fillId="70" borderId="110" applyNumberFormat="0" applyProtection="0">
      <alignment horizontal="right" vertical="center"/>
    </xf>
    <xf numFmtId="4" fontId="32" fillId="72" borderId="84" applyNumberFormat="0" applyProtection="0">
      <alignment horizontal="right" vertical="center"/>
    </xf>
    <xf numFmtId="4" fontId="96" fillId="134" borderId="84" applyNumberFormat="0" applyProtection="0">
      <alignment horizontal="right" vertical="center"/>
    </xf>
    <xf numFmtId="4" fontId="95" fillId="131" borderId="110" applyNumberFormat="0" applyProtection="0">
      <alignment horizontal="right" vertical="center"/>
    </xf>
    <xf numFmtId="4" fontId="72" fillId="78" borderId="97" applyNumberFormat="0" applyProtection="0">
      <alignment vertical="center"/>
    </xf>
    <xf numFmtId="4" fontId="79" fillId="81" borderId="117" applyNumberFormat="0" applyProtection="0">
      <alignment horizontal="right" vertical="center"/>
    </xf>
    <xf numFmtId="0" fontId="32" fillId="63" borderId="97" applyNumberFormat="0" applyProtection="0">
      <alignment horizontal="left" vertical="top" indent="1"/>
    </xf>
    <xf numFmtId="0" fontId="16" fillId="63" borderId="84" applyNumberFormat="0" applyProtection="0">
      <alignment horizontal="left" vertical="center" indent="1"/>
    </xf>
    <xf numFmtId="4" fontId="95" fillId="128" borderId="84" applyNumberFormat="0" applyProtection="0">
      <alignment horizontal="right" vertical="center"/>
    </xf>
    <xf numFmtId="4" fontId="32" fillId="74" borderId="123" applyNumberFormat="0" applyProtection="0">
      <alignment horizontal="right" vertical="center"/>
    </xf>
    <xf numFmtId="4" fontId="69" fillId="96" borderId="117" applyNumberFormat="0" applyProtection="0">
      <alignment horizontal="left" vertical="center" indent="1"/>
    </xf>
    <xf numFmtId="0" fontId="16" fillId="75" borderId="84" applyNumberFormat="0" applyProtection="0">
      <alignment horizontal="left" vertical="center" indent="1"/>
    </xf>
    <xf numFmtId="0" fontId="69" fillId="76" borderId="97" applyNumberFormat="0" applyProtection="0">
      <alignment horizontal="left" vertical="top" indent="1"/>
    </xf>
    <xf numFmtId="4" fontId="32" fillId="69" borderId="84" applyNumberFormat="0" applyProtection="0">
      <alignment horizontal="right" vertical="center"/>
    </xf>
    <xf numFmtId="4" fontId="16" fillId="75" borderId="105" applyNumberFormat="0" applyProtection="0">
      <alignment horizontal="left" vertical="center" indent="1"/>
    </xf>
    <xf numFmtId="4" fontId="69" fillId="69" borderId="117" applyNumberFormat="0" applyProtection="0">
      <alignment horizontal="right" vertical="center"/>
    </xf>
    <xf numFmtId="4" fontId="95" fillId="80" borderId="84" applyNumberFormat="0" applyProtection="0">
      <alignment horizontal="right" vertical="center"/>
    </xf>
    <xf numFmtId="0" fontId="29" fillId="0" borderId="77" applyNumberFormat="0" applyFill="0" applyAlignment="0" applyProtection="0"/>
    <xf numFmtId="4" fontId="95" fillId="80" borderId="110" applyNumberFormat="0" applyProtection="0">
      <alignment horizontal="right" vertical="center"/>
    </xf>
    <xf numFmtId="4" fontId="75" fillId="77" borderId="78" applyNumberFormat="0" applyProtection="0">
      <alignment horizontal="right" vertical="center"/>
    </xf>
    <xf numFmtId="4" fontId="72" fillId="84" borderId="71" applyNumberFormat="0" applyProtection="0">
      <alignment horizontal="left" vertical="center" indent="1"/>
    </xf>
    <xf numFmtId="0" fontId="72" fillId="78" borderId="71" applyNumberFormat="0" applyProtection="0">
      <alignment horizontal="left" vertical="top" indent="1"/>
    </xf>
    <xf numFmtId="0" fontId="69" fillId="74" borderId="78" applyNumberFormat="0" applyProtection="0">
      <alignment horizontal="left" vertical="center" indent="1"/>
    </xf>
    <xf numFmtId="0" fontId="69" fillId="76" borderId="78" applyNumberFormat="0" applyProtection="0">
      <alignment horizontal="left" vertical="center" indent="1"/>
    </xf>
    <xf numFmtId="0" fontId="69" fillId="113" borderId="78" applyNumberFormat="0" applyProtection="0">
      <alignment horizontal="left" vertical="center" indent="1"/>
    </xf>
    <xf numFmtId="4" fontId="69" fillId="74" borderId="79" applyNumberFormat="0" applyProtection="0">
      <alignment horizontal="left" vertical="center" indent="1"/>
    </xf>
    <xf numFmtId="4" fontId="69" fillId="63" borderId="78" applyNumberFormat="0" applyProtection="0">
      <alignment horizontal="right" vertical="center"/>
    </xf>
    <xf numFmtId="4" fontId="16" fillId="75" borderId="79" applyNumberFormat="0" applyProtection="0">
      <alignment horizontal="left" vertical="center" indent="1"/>
    </xf>
    <xf numFmtId="4" fontId="16" fillId="75" borderId="79" applyNumberFormat="0" applyProtection="0">
      <alignment horizontal="left" vertical="center" indent="1"/>
    </xf>
    <xf numFmtId="4" fontId="69" fillId="73" borderId="79" applyNumberFormat="0" applyProtection="0">
      <alignment horizontal="left" vertical="center" indent="1"/>
    </xf>
    <xf numFmtId="4" fontId="69" fillId="72" borderId="78" applyNumberFormat="0" applyProtection="0">
      <alignment horizontal="right" vertical="center"/>
    </xf>
    <xf numFmtId="4" fontId="69" fillId="71" borderId="78" applyNumberFormat="0" applyProtection="0">
      <alignment horizontal="right" vertical="center"/>
    </xf>
    <xf numFmtId="4" fontId="69" fillId="70" borderId="78" applyNumberFormat="0" applyProtection="0">
      <alignment horizontal="right" vertical="center"/>
    </xf>
    <xf numFmtId="0" fontId="91" fillId="84" borderId="60" applyNumberFormat="0" applyAlignment="0" applyProtection="0"/>
    <xf numFmtId="0" fontId="91" fillId="84" borderId="60" applyNumberFormat="0" applyAlignment="0" applyProtection="0"/>
    <xf numFmtId="0" fontId="64" fillId="58" borderId="60" applyNumberFormat="0" applyAlignment="0" applyProtection="0"/>
    <xf numFmtId="0" fontId="64" fillId="58" borderId="60" applyNumberFormat="0" applyAlignment="0" applyProtection="0"/>
    <xf numFmtId="4" fontId="69" fillId="111" borderId="78" applyNumberFormat="0" applyProtection="0">
      <alignment horizontal="left" vertical="center" indent="1"/>
    </xf>
    <xf numFmtId="4" fontId="69" fillId="64" borderId="78" applyNumberFormat="0" applyProtection="0">
      <alignment horizontal="right" vertical="center"/>
    </xf>
    <xf numFmtId="0" fontId="73" fillId="62" borderId="71" applyNumberFormat="0" applyProtection="0">
      <alignment horizontal="left" vertical="top" indent="1"/>
    </xf>
    <xf numFmtId="4" fontId="79" fillId="111" borderId="78" applyNumberFormat="0" applyProtection="0">
      <alignment vertical="center"/>
    </xf>
    <xf numFmtId="4" fontId="32" fillId="63" borderId="97" applyNumberFormat="0" applyProtection="0">
      <alignment horizontal="right" vertical="center"/>
    </xf>
    <xf numFmtId="4" fontId="69" fillId="0" borderId="91" applyNumberFormat="0" applyProtection="0">
      <alignment horizontal="right" vertical="center"/>
    </xf>
    <xf numFmtId="0" fontId="64" fillId="58" borderId="78" applyNumberFormat="0" applyAlignment="0" applyProtection="0"/>
    <xf numFmtId="4" fontId="69" fillId="96" borderId="104" applyNumberFormat="0" applyProtection="0">
      <alignment horizontal="left" vertical="center" indent="1"/>
    </xf>
    <xf numFmtId="4" fontId="72" fillId="84" borderId="110" applyNumberFormat="0" applyProtection="0">
      <alignment horizontal="left" vertical="center" indent="1"/>
    </xf>
    <xf numFmtId="0" fontId="69" fillId="113" borderId="91" applyNumberFormat="0" applyProtection="0">
      <alignment horizontal="left" vertical="center" indent="1"/>
    </xf>
    <xf numFmtId="0" fontId="77" fillId="108" borderId="78" applyNumberFormat="0" applyAlignment="0" applyProtection="0"/>
    <xf numFmtId="0" fontId="16" fillId="76" borderId="84" applyNumberFormat="0" applyProtection="0">
      <alignment horizontal="left" vertical="center" indent="1"/>
    </xf>
    <xf numFmtId="4" fontId="69" fillId="73" borderId="92" applyNumberFormat="0" applyProtection="0">
      <alignment horizontal="left" vertical="center" indent="1"/>
    </xf>
    <xf numFmtId="0" fontId="16" fillId="63" borderId="110" applyNumberFormat="0" applyProtection="0">
      <alignment horizontal="left" vertical="top" indent="1"/>
    </xf>
    <xf numFmtId="4" fontId="69" fillId="96" borderId="78" applyNumberFormat="0" applyProtection="0">
      <alignment horizontal="left" vertical="center" indent="1"/>
    </xf>
    <xf numFmtId="0" fontId="16" fillId="76" borderId="97" applyNumberFormat="0" applyProtection="0">
      <alignment horizontal="left" vertical="center" indent="1"/>
    </xf>
    <xf numFmtId="4" fontId="34" fillId="74" borderId="84" applyNumberFormat="0" applyProtection="0">
      <alignment horizontal="right" vertical="center"/>
    </xf>
    <xf numFmtId="4" fontId="32" fillId="70" borderId="110" applyNumberFormat="0" applyProtection="0">
      <alignment horizontal="right" vertical="center"/>
    </xf>
    <xf numFmtId="4" fontId="69" fillId="111" borderId="104" applyNumberFormat="0" applyProtection="0">
      <alignment horizontal="left" vertical="center" indent="1"/>
    </xf>
    <xf numFmtId="4" fontId="32" fillId="63" borderId="110" applyNumberFormat="0" applyProtection="0">
      <alignment horizontal="right" vertical="center"/>
    </xf>
    <xf numFmtId="0" fontId="16" fillId="78" borderId="61" applyNumberFormat="0" applyFont="0" applyAlignment="0" applyProtection="0"/>
    <xf numFmtId="0" fontId="16" fillId="78" borderId="61" applyNumberFormat="0" applyFont="0" applyAlignment="0" applyProtection="0"/>
    <xf numFmtId="0" fontId="69" fillId="57" borderId="64" applyNumberFormat="0" applyFont="0" applyAlignment="0" applyProtection="0"/>
    <xf numFmtId="0" fontId="16" fillId="57" borderId="61" applyNumberFormat="0" applyFont="0" applyAlignment="0" applyProtection="0"/>
    <xf numFmtId="0" fontId="16" fillId="57" borderId="61" applyNumberFormat="0" applyFont="0" applyAlignment="0" applyProtection="0"/>
    <xf numFmtId="0" fontId="67" fillId="84" borderId="62" applyNumberFormat="0" applyAlignment="0" applyProtection="0"/>
    <xf numFmtId="0" fontId="67" fillId="84" borderId="62" applyNumberFormat="0" applyAlignment="0" applyProtection="0"/>
    <xf numFmtId="0" fontId="67" fillId="91" borderId="62" applyNumberFormat="0" applyAlignment="0" applyProtection="0"/>
    <xf numFmtId="0" fontId="67" fillId="91" borderId="62" applyNumberFormat="0" applyAlignment="0" applyProtection="0"/>
    <xf numFmtId="4" fontId="32" fillId="68" borderId="97" applyNumberFormat="0" applyProtection="0">
      <alignment horizontal="right" vertical="center"/>
    </xf>
    <xf numFmtId="4" fontId="32" fillId="69" borderId="123" applyNumberFormat="0" applyProtection="0">
      <alignment horizontal="right" vertical="center"/>
    </xf>
    <xf numFmtId="4" fontId="34" fillId="78" borderId="84" applyNumberFormat="0" applyProtection="0">
      <alignment vertical="center"/>
    </xf>
    <xf numFmtId="4" fontId="72" fillId="84" borderId="84" applyNumberFormat="0" applyProtection="0">
      <alignment horizontal="left" vertical="center" indent="1"/>
    </xf>
    <xf numFmtId="4" fontId="16" fillId="75" borderId="92" applyNumberFormat="0" applyProtection="0">
      <alignment horizontal="left" vertical="center" indent="1"/>
    </xf>
    <xf numFmtId="0" fontId="16" fillId="74" borderId="84" applyNumberFormat="0" applyProtection="0">
      <alignment horizontal="left" vertical="center" indent="1"/>
    </xf>
    <xf numFmtId="4" fontId="30" fillId="62" borderId="57" applyNumberFormat="0" applyProtection="0">
      <alignment vertical="center"/>
    </xf>
    <xf numFmtId="4" fontId="33" fillId="111" borderId="57" applyNumberFormat="0" applyProtection="0">
      <alignment vertical="center"/>
    </xf>
    <xf numFmtId="4" fontId="33" fillId="111" borderId="57" applyNumberFormat="0" applyProtection="0">
      <alignment vertical="center"/>
    </xf>
    <xf numFmtId="4" fontId="30" fillId="62" borderId="57" applyNumberFormat="0" applyProtection="0">
      <alignment vertical="center"/>
    </xf>
    <xf numFmtId="4" fontId="30" fillId="62" borderId="57" applyNumberFormat="0" applyProtection="0">
      <alignment vertical="center"/>
    </xf>
    <xf numFmtId="4" fontId="31" fillId="62" borderId="57" applyNumberFormat="0" applyProtection="0">
      <alignment vertical="center"/>
    </xf>
    <xf numFmtId="4" fontId="94" fillId="111" borderId="57" applyNumberFormat="0" applyProtection="0">
      <alignment vertical="center"/>
    </xf>
    <xf numFmtId="4" fontId="94" fillId="111" borderId="57" applyNumberFormat="0" applyProtection="0">
      <alignment vertical="center"/>
    </xf>
    <xf numFmtId="4" fontId="31" fillId="62" borderId="57" applyNumberFormat="0" applyProtection="0">
      <alignment vertical="center"/>
    </xf>
    <xf numFmtId="4" fontId="30" fillId="62" borderId="57" applyNumberFormat="0" applyProtection="0">
      <alignment horizontal="left" vertical="center" indent="1"/>
    </xf>
    <xf numFmtId="4" fontId="95" fillId="111" borderId="57" applyNumberFormat="0" applyProtection="0">
      <alignment horizontal="left" vertical="center" indent="1"/>
    </xf>
    <xf numFmtId="4" fontId="95" fillId="111" borderId="57" applyNumberFormat="0" applyProtection="0">
      <alignment horizontal="left" vertical="center" indent="1"/>
    </xf>
    <xf numFmtId="4" fontId="30" fillId="62" borderId="57" applyNumberFormat="0" applyProtection="0">
      <alignment horizontal="left" vertical="center" indent="1"/>
    </xf>
    <xf numFmtId="4" fontId="30" fillId="62" borderId="57" applyNumberFormat="0" applyProtection="0">
      <alignment horizontal="left" vertical="center" indent="1"/>
    </xf>
    <xf numFmtId="0" fontId="30" fillId="62" borderId="57" applyNumberFormat="0" applyProtection="0">
      <alignment horizontal="left" vertical="top" indent="1"/>
    </xf>
    <xf numFmtId="4" fontId="32" fillId="63" borderId="84" applyNumberFormat="0" applyProtection="0">
      <alignment horizontal="left" vertical="center" indent="1"/>
    </xf>
    <xf numFmtId="4" fontId="33" fillId="111" borderId="84" applyNumberFormat="0" applyProtection="0">
      <alignment vertical="center"/>
    </xf>
    <xf numFmtId="0" fontId="16" fillId="57" borderId="88" applyNumberFormat="0" applyFont="0" applyAlignment="0" applyProtection="0"/>
    <xf numFmtId="4" fontId="95" fillId="128" borderId="84" applyNumberFormat="0" applyProtection="0">
      <alignment horizontal="right" vertical="center"/>
    </xf>
    <xf numFmtId="4" fontId="33" fillId="93" borderId="94" applyNumberFormat="0" applyProtection="0">
      <alignment horizontal="left" vertical="center" indent="1"/>
    </xf>
    <xf numFmtId="4" fontId="32" fillId="64" borderId="57" applyNumberFormat="0" applyProtection="0">
      <alignment horizontal="right" vertical="center"/>
    </xf>
    <xf numFmtId="4" fontId="95" fillId="127" borderId="57" applyNumberFormat="0" applyProtection="0">
      <alignment horizontal="right" vertical="center"/>
    </xf>
    <xf numFmtId="4" fontId="95" fillId="127" borderId="57" applyNumberFormat="0" applyProtection="0">
      <alignment horizontal="right" vertical="center"/>
    </xf>
    <xf numFmtId="4" fontId="32" fillId="64" borderId="57" applyNumberFormat="0" applyProtection="0">
      <alignment horizontal="right" vertical="center"/>
    </xf>
    <xf numFmtId="4" fontId="32" fillId="64" borderId="57" applyNumberFormat="0" applyProtection="0">
      <alignment horizontal="right" vertical="center"/>
    </xf>
    <xf numFmtId="4" fontId="32" fillId="65" borderId="57" applyNumberFormat="0" applyProtection="0">
      <alignment horizontal="right" vertical="center"/>
    </xf>
    <xf numFmtId="4" fontId="95" fillId="95" borderId="57" applyNumberFormat="0" applyProtection="0">
      <alignment horizontal="right" vertical="center"/>
    </xf>
    <xf numFmtId="4" fontId="95" fillId="95" borderId="57" applyNumberFormat="0" applyProtection="0">
      <alignment horizontal="right" vertical="center"/>
    </xf>
    <xf numFmtId="4" fontId="32" fillId="65" borderId="57" applyNumberFormat="0" applyProtection="0">
      <alignment horizontal="right" vertical="center"/>
    </xf>
    <xf numFmtId="4" fontId="32" fillId="65" borderId="57" applyNumberFormat="0" applyProtection="0">
      <alignment horizontal="right" vertical="center"/>
    </xf>
    <xf numFmtId="4" fontId="32" fillId="66" borderId="57" applyNumberFormat="0" applyProtection="0">
      <alignment horizontal="right" vertical="center"/>
    </xf>
    <xf numFmtId="4" fontId="95" fillId="128" borderId="57" applyNumberFormat="0" applyProtection="0">
      <alignment horizontal="right" vertical="center"/>
    </xf>
    <xf numFmtId="4" fontId="95" fillId="128" borderId="57" applyNumberFormat="0" applyProtection="0">
      <alignment horizontal="right" vertical="center"/>
    </xf>
    <xf numFmtId="4" fontId="32" fillId="66" borderId="57" applyNumberFormat="0" applyProtection="0">
      <alignment horizontal="right" vertical="center"/>
    </xf>
    <xf numFmtId="4" fontId="32" fillId="66" borderId="57" applyNumberFormat="0" applyProtection="0">
      <alignment horizontal="right" vertical="center"/>
    </xf>
    <xf numFmtId="4" fontId="32" fillId="67" borderId="57" applyNumberFormat="0" applyProtection="0">
      <alignment horizontal="right" vertical="center"/>
    </xf>
    <xf numFmtId="4" fontId="95" fillId="80" borderId="57" applyNumberFormat="0" applyProtection="0">
      <alignment horizontal="right" vertical="center"/>
    </xf>
    <xf numFmtId="4" fontId="95" fillId="80" borderId="57" applyNumberFormat="0" applyProtection="0">
      <alignment horizontal="right" vertical="center"/>
    </xf>
    <xf numFmtId="4" fontId="32" fillId="67" borderId="57" applyNumberFormat="0" applyProtection="0">
      <alignment horizontal="right" vertical="center"/>
    </xf>
    <xf numFmtId="4" fontId="32" fillId="67" borderId="57" applyNumberFormat="0" applyProtection="0">
      <alignment horizontal="right" vertical="center"/>
    </xf>
    <xf numFmtId="4" fontId="32" fillId="68" borderId="57" applyNumberFormat="0" applyProtection="0">
      <alignment horizontal="right" vertical="center"/>
    </xf>
    <xf numFmtId="4" fontId="95" fillId="129" borderId="57" applyNumberFormat="0" applyProtection="0">
      <alignment horizontal="right" vertical="center"/>
    </xf>
    <xf numFmtId="4" fontId="95" fillId="129" borderId="57" applyNumberFormat="0" applyProtection="0">
      <alignment horizontal="right" vertical="center"/>
    </xf>
    <xf numFmtId="4" fontId="32" fillId="68" borderId="57" applyNumberFormat="0" applyProtection="0">
      <alignment horizontal="right" vertical="center"/>
    </xf>
    <xf numFmtId="4" fontId="32" fillId="68" borderId="57" applyNumberFormat="0" applyProtection="0">
      <alignment horizontal="right" vertical="center"/>
    </xf>
    <xf numFmtId="4" fontId="32" fillId="69" borderId="57" applyNumberFormat="0" applyProtection="0">
      <alignment horizontal="right" vertical="center"/>
    </xf>
    <xf numFmtId="4" fontId="95" fillId="83" borderId="57" applyNumberFormat="0" applyProtection="0">
      <alignment horizontal="right" vertical="center"/>
    </xf>
    <xf numFmtId="4" fontId="95" fillId="83" borderId="57" applyNumberFormat="0" applyProtection="0">
      <alignment horizontal="right" vertical="center"/>
    </xf>
    <xf numFmtId="4" fontId="32" fillId="69" borderId="57" applyNumberFormat="0" applyProtection="0">
      <alignment horizontal="right" vertical="center"/>
    </xf>
    <xf numFmtId="4" fontId="32" fillId="69" borderId="57" applyNumberFormat="0" applyProtection="0">
      <alignment horizontal="right" vertical="center"/>
    </xf>
    <xf numFmtId="4" fontId="32" fillId="70" borderId="57" applyNumberFormat="0" applyProtection="0">
      <alignment horizontal="right" vertical="center"/>
    </xf>
    <xf numFmtId="4" fontId="95" fillId="130" borderId="57" applyNumberFormat="0" applyProtection="0">
      <alignment horizontal="right" vertical="center"/>
    </xf>
    <xf numFmtId="4" fontId="95" fillId="130" borderId="57" applyNumberFormat="0" applyProtection="0">
      <alignment horizontal="right" vertical="center"/>
    </xf>
    <xf numFmtId="4" fontId="32" fillId="70" borderId="57" applyNumberFormat="0" applyProtection="0">
      <alignment horizontal="right" vertical="center"/>
    </xf>
    <xf numFmtId="4" fontId="32" fillId="70" borderId="57" applyNumberFormat="0" applyProtection="0">
      <alignment horizontal="right" vertical="center"/>
    </xf>
    <xf numFmtId="4" fontId="32" fillId="71" borderId="57" applyNumberFormat="0" applyProtection="0">
      <alignment horizontal="right" vertical="center"/>
    </xf>
    <xf numFmtId="4" fontId="95" fillId="131" borderId="57" applyNumberFormat="0" applyProtection="0">
      <alignment horizontal="right" vertical="center"/>
    </xf>
    <xf numFmtId="4" fontId="95" fillId="131" borderId="57" applyNumberFormat="0" applyProtection="0">
      <alignment horizontal="right" vertical="center"/>
    </xf>
    <xf numFmtId="4" fontId="32" fillId="71" borderId="57" applyNumberFormat="0" applyProtection="0">
      <alignment horizontal="right" vertical="center"/>
    </xf>
    <xf numFmtId="4" fontId="32" fillId="71" borderId="57" applyNumberFormat="0" applyProtection="0">
      <alignment horizontal="right" vertical="center"/>
    </xf>
    <xf numFmtId="4" fontId="32" fillId="72" borderId="57" applyNumberFormat="0" applyProtection="0">
      <alignment horizontal="right" vertical="center"/>
    </xf>
    <xf numFmtId="4" fontId="95" fillId="132" borderId="57" applyNumberFormat="0" applyProtection="0">
      <alignment horizontal="right" vertical="center"/>
    </xf>
    <xf numFmtId="4" fontId="95" fillId="132" borderId="57" applyNumberFormat="0" applyProtection="0">
      <alignment horizontal="right" vertical="center"/>
    </xf>
    <xf numFmtId="4" fontId="32" fillId="72" borderId="57" applyNumberFormat="0" applyProtection="0">
      <alignment horizontal="right" vertical="center"/>
    </xf>
    <xf numFmtId="4" fontId="32" fillId="72" borderId="57" applyNumberFormat="0" applyProtection="0">
      <alignment horizontal="right" vertical="center"/>
    </xf>
    <xf numFmtId="4" fontId="32" fillId="78" borderId="97" applyNumberFormat="0" applyProtection="0">
      <alignment horizontal="left" vertical="center" indent="1"/>
    </xf>
    <xf numFmtId="4" fontId="32" fillId="68" borderId="84" applyNumberFormat="0" applyProtection="0">
      <alignment horizontal="right" vertical="center"/>
    </xf>
    <xf numFmtId="4" fontId="69" fillId="68" borderId="91" applyNumberFormat="0" applyProtection="0">
      <alignment horizontal="right" vertical="center"/>
    </xf>
    <xf numFmtId="0" fontId="57" fillId="91" borderId="74" applyNumberFormat="0" applyAlignment="0" applyProtection="0"/>
    <xf numFmtId="4" fontId="32" fillId="63" borderId="84" applyNumberFormat="0" applyProtection="0">
      <alignment horizontal="left" vertical="center" indent="1"/>
    </xf>
    <xf numFmtId="4" fontId="31" fillId="62" borderId="97" applyNumberFormat="0" applyProtection="0">
      <alignment vertical="center"/>
    </xf>
    <xf numFmtId="0" fontId="69" fillId="63" borderId="84" applyNumberFormat="0" applyProtection="0">
      <alignment horizontal="left" vertical="top" indent="1"/>
    </xf>
    <xf numFmtId="4" fontId="32" fillId="69" borderId="84" applyNumberFormat="0" applyProtection="0">
      <alignment horizontal="right" vertical="center"/>
    </xf>
    <xf numFmtId="4" fontId="32" fillId="66" borderId="97" applyNumberFormat="0" applyProtection="0">
      <alignment horizontal="right" vertical="center"/>
    </xf>
    <xf numFmtId="4" fontId="69" fillId="96" borderId="104" applyNumberFormat="0" applyProtection="0">
      <alignment horizontal="left" vertical="center" indent="1"/>
    </xf>
    <xf numFmtId="4" fontId="32" fillId="78" borderId="97" applyNumberFormat="0" applyProtection="0">
      <alignment vertical="center"/>
    </xf>
    <xf numFmtId="0" fontId="16" fillId="76" borderId="97" applyNumberFormat="0" applyProtection="0">
      <alignment horizontal="left" vertical="center" indent="1"/>
    </xf>
    <xf numFmtId="4" fontId="95" fillId="134" borderId="97" applyNumberFormat="0" applyProtection="0">
      <alignment vertical="center"/>
    </xf>
    <xf numFmtId="4" fontId="32" fillId="63" borderId="57" applyNumberFormat="0" applyProtection="0">
      <alignment horizontal="right" vertical="center"/>
    </xf>
    <xf numFmtId="4" fontId="95" fillId="93" borderId="57" applyNumberFormat="0" applyProtection="0">
      <alignment horizontal="right" vertical="center"/>
    </xf>
    <xf numFmtId="4" fontId="95" fillId="93" borderId="57" applyNumberFormat="0" applyProtection="0">
      <alignment horizontal="right" vertical="center"/>
    </xf>
    <xf numFmtId="4" fontId="32" fillId="63" borderId="57" applyNumberFormat="0" applyProtection="0">
      <alignment horizontal="right" vertical="center"/>
    </xf>
    <xf numFmtId="4" fontId="32" fillId="63" borderId="57" applyNumberFormat="0" applyProtection="0">
      <alignment horizontal="right" vertical="center"/>
    </xf>
    <xf numFmtId="4" fontId="96" fillId="134" borderId="97" applyNumberFormat="0" applyProtection="0">
      <alignment vertical="center"/>
    </xf>
    <xf numFmtId="4" fontId="32" fillId="64" borderId="97" applyNumberFormat="0" applyProtection="0">
      <alignment horizontal="right" vertical="center"/>
    </xf>
    <xf numFmtId="4" fontId="69" fillId="63" borderId="91" applyNumberFormat="0" applyProtection="0">
      <alignment horizontal="right" vertical="center"/>
    </xf>
    <xf numFmtId="4" fontId="95" fillId="134" borderId="84" applyNumberFormat="0" applyProtection="0">
      <alignment vertical="center"/>
    </xf>
    <xf numFmtId="4" fontId="33" fillId="93" borderId="94" applyNumberFormat="0" applyProtection="0">
      <alignment horizontal="left" vertical="center" indent="1"/>
    </xf>
    <xf numFmtId="0" fontId="29" fillId="0" borderId="90" applyNumberFormat="0" applyFill="0" applyAlignment="0" applyProtection="0"/>
    <xf numFmtId="4" fontId="69" fillId="70" borderId="130" applyNumberFormat="0" applyProtection="0">
      <alignment horizontal="right" vertical="center"/>
    </xf>
    <xf numFmtId="4" fontId="95" fillId="95" borderId="123" applyNumberFormat="0" applyProtection="0">
      <alignment horizontal="right" vertical="center"/>
    </xf>
    <xf numFmtId="0" fontId="16" fillId="75" borderId="57" applyNumberFormat="0" applyProtection="0">
      <alignment horizontal="left" vertical="center" indent="1"/>
    </xf>
    <xf numFmtId="0" fontId="16" fillId="75" borderId="57" applyNumberFormat="0" applyProtection="0">
      <alignment horizontal="left" vertical="center" indent="1"/>
    </xf>
    <xf numFmtId="0" fontId="16" fillId="75" borderId="57" applyNumberFormat="0" applyProtection="0">
      <alignment horizontal="left" vertical="center" indent="1"/>
    </xf>
    <xf numFmtId="0" fontId="16" fillId="75" borderId="57" applyNumberFormat="0" applyProtection="0">
      <alignment horizontal="left" vertical="center" indent="1"/>
    </xf>
    <xf numFmtId="0" fontId="16" fillId="75" borderId="57" applyNumberFormat="0" applyProtection="0">
      <alignment horizontal="left" vertical="top" indent="1"/>
    </xf>
    <xf numFmtId="0" fontId="69" fillId="75" borderId="57" applyNumberFormat="0" applyProtection="0">
      <alignment horizontal="left" vertical="top" indent="1"/>
    </xf>
    <xf numFmtId="0" fontId="16" fillId="75" borderId="57" applyNumberFormat="0" applyProtection="0">
      <alignment horizontal="left" vertical="top" indent="1"/>
    </xf>
    <xf numFmtId="0" fontId="16" fillId="75" borderId="57" applyNumberFormat="0" applyProtection="0">
      <alignment horizontal="left" vertical="top" indent="1"/>
    </xf>
    <xf numFmtId="0" fontId="16" fillId="63" borderId="57" applyNumberFormat="0" applyProtection="0">
      <alignment horizontal="left" vertical="center" indent="1"/>
    </xf>
    <xf numFmtId="0" fontId="16" fillId="63" borderId="57" applyNumberFormat="0" applyProtection="0">
      <alignment horizontal="left" vertical="center" indent="1"/>
    </xf>
    <xf numFmtId="0" fontId="16" fillId="63" borderId="57" applyNumberFormat="0" applyProtection="0">
      <alignment horizontal="left" vertical="center" indent="1"/>
    </xf>
    <xf numFmtId="0" fontId="16" fillId="63" borderId="57" applyNumberFormat="0" applyProtection="0">
      <alignment horizontal="left" vertical="center" indent="1"/>
    </xf>
    <xf numFmtId="0" fontId="16" fillId="63" borderId="57" applyNumberFormat="0" applyProtection="0">
      <alignment horizontal="left" vertical="top" indent="1"/>
    </xf>
    <xf numFmtId="0" fontId="69" fillId="63" borderId="57" applyNumberFormat="0" applyProtection="0">
      <alignment horizontal="left" vertical="top" indent="1"/>
    </xf>
    <xf numFmtId="0" fontId="16" fillId="63" borderId="57" applyNumberFormat="0" applyProtection="0">
      <alignment horizontal="left" vertical="top" indent="1"/>
    </xf>
    <xf numFmtId="0" fontId="16" fillId="63" borderId="57" applyNumberFormat="0" applyProtection="0">
      <alignment horizontal="left" vertical="top" indent="1"/>
    </xf>
    <xf numFmtId="0" fontId="16" fillId="76" borderId="57" applyNumberFormat="0" applyProtection="0">
      <alignment horizontal="left" vertical="center" indent="1"/>
    </xf>
    <xf numFmtId="0" fontId="16" fillId="76" borderId="57" applyNumberFormat="0" applyProtection="0">
      <alignment horizontal="left" vertical="center" indent="1"/>
    </xf>
    <xf numFmtId="0" fontId="16" fillId="76" borderId="57" applyNumberFormat="0" applyProtection="0">
      <alignment horizontal="left" vertical="center" indent="1"/>
    </xf>
    <xf numFmtId="0" fontId="16" fillId="76" borderId="57" applyNumberFormat="0" applyProtection="0">
      <alignment horizontal="left" vertical="center" indent="1"/>
    </xf>
    <xf numFmtId="0" fontId="16" fillId="76" borderId="57" applyNumberFormat="0" applyProtection="0">
      <alignment horizontal="left" vertical="top" indent="1"/>
    </xf>
    <xf numFmtId="0" fontId="69" fillId="76" borderId="57" applyNumberFormat="0" applyProtection="0">
      <alignment horizontal="left" vertical="top" indent="1"/>
    </xf>
    <xf numFmtId="0" fontId="16" fillId="76" borderId="57" applyNumberFormat="0" applyProtection="0">
      <alignment horizontal="left" vertical="top" indent="1"/>
    </xf>
    <xf numFmtId="0" fontId="16" fillId="76" borderId="57" applyNumberFormat="0" applyProtection="0">
      <alignment horizontal="left" vertical="top" indent="1"/>
    </xf>
    <xf numFmtId="0" fontId="16" fillId="74" borderId="57" applyNumberFormat="0" applyProtection="0">
      <alignment horizontal="left" vertical="center" indent="1"/>
    </xf>
    <xf numFmtId="0" fontId="16" fillId="74" borderId="57" applyNumberFormat="0" applyProtection="0">
      <alignment horizontal="left" vertical="center" indent="1"/>
    </xf>
    <xf numFmtId="0" fontId="16" fillId="74" borderId="57" applyNumberFormat="0" applyProtection="0">
      <alignment horizontal="left" vertical="center" indent="1"/>
    </xf>
    <xf numFmtId="0" fontId="16" fillId="74" borderId="57" applyNumberFormat="0" applyProtection="0">
      <alignment horizontal="left" vertical="center" indent="1"/>
    </xf>
    <xf numFmtId="0" fontId="16" fillId="74" borderId="57" applyNumberFormat="0" applyProtection="0">
      <alignment horizontal="left" vertical="top" indent="1"/>
    </xf>
    <xf numFmtId="0" fontId="69" fillId="74" borderId="57" applyNumberFormat="0" applyProtection="0">
      <alignment horizontal="left" vertical="top" indent="1"/>
    </xf>
    <xf numFmtId="0" fontId="16" fillId="74" borderId="57" applyNumberFormat="0" applyProtection="0">
      <alignment horizontal="left" vertical="top" indent="1"/>
    </xf>
    <xf numFmtId="0" fontId="16" fillId="74" borderId="57" applyNumberFormat="0" applyProtection="0">
      <alignment horizontal="left" vertical="top" indent="1"/>
    </xf>
    <xf numFmtId="0" fontId="16" fillId="77" borderId="56" applyNumberFormat="0">
      <protection locked="0"/>
    </xf>
    <xf numFmtId="0" fontId="16" fillId="75" borderId="71" applyNumberFormat="0" applyProtection="0">
      <alignment horizontal="left" vertical="center" indent="1"/>
    </xf>
    <xf numFmtId="0" fontId="16" fillId="77" borderId="56" applyNumberFormat="0">
      <protection locked="0"/>
    </xf>
    <xf numFmtId="0" fontId="16" fillId="77" borderId="56" applyNumberFormat="0">
      <protection locked="0"/>
    </xf>
    <xf numFmtId="4" fontId="32" fillId="78" borderId="57" applyNumberFormat="0" applyProtection="0">
      <alignment vertical="center"/>
    </xf>
    <xf numFmtId="4" fontId="95" fillId="134" borderId="57" applyNumberFormat="0" applyProtection="0">
      <alignment vertical="center"/>
    </xf>
    <xf numFmtId="4" fontId="95" fillId="134" borderId="57" applyNumberFormat="0" applyProtection="0">
      <alignment vertical="center"/>
    </xf>
    <xf numFmtId="4" fontId="32" fillId="78" borderId="57" applyNumberFormat="0" applyProtection="0">
      <alignment vertical="center"/>
    </xf>
    <xf numFmtId="4" fontId="34" fillId="78" borderId="57" applyNumberFormat="0" applyProtection="0">
      <alignment vertical="center"/>
    </xf>
    <xf numFmtId="4" fontId="96" fillId="134" borderId="57" applyNumberFormat="0" applyProtection="0">
      <alignment vertical="center"/>
    </xf>
    <xf numFmtId="4" fontId="96" fillId="134" borderId="57" applyNumberFormat="0" applyProtection="0">
      <alignment vertical="center"/>
    </xf>
    <xf numFmtId="4" fontId="34" fillId="78" borderId="57" applyNumberFormat="0" applyProtection="0">
      <alignment vertical="center"/>
    </xf>
    <xf numFmtId="4" fontId="32" fillId="78" borderId="57" applyNumberFormat="0" applyProtection="0">
      <alignment horizontal="left" vertical="center" indent="1"/>
    </xf>
    <xf numFmtId="4" fontId="33" fillId="93" borderId="67" applyNumberFormat="0" applyProtection="0">
      <alignment horizontal="left" vertical="center" indent="1"/>
    </xf>
    <xf numFmtId="4" fontId="33" fillId="93" borderId="67" applyNumberFormat="0" applyProtection="0">
      <alignment horizontal="left" vertical="center" indent="1"/>
    </xf>
    <xf numFmtId="4" fontId="32" fillId="78" borderId="57" applyNumberFormat="0" applyProtection="0">
      <alignment horizontal="left" vertical="center" indent="1"/>
    </xf>
    <xf numFmtId="0" fontId="32" fillId="78" borderId="57" applyNumberFormat="0" applyProtection="0">
      <alignment horizontal="left" vertical="top" indent="1"/>
    </xf>
    <xf numFmtId="4" fontId="32" fillId="74" borderId="57" applyNumberFormat="0" applyProtection="0">
      <alignment horizontal="right" vertical="center"/>
    </xf>
    <xf numFmtId="4" fontId="95" fillId="134" borderId="57" applyNumberFormat="0" applyProtection="0">
      <alignment horizontal="right" vertical="center"/>
    </xf>
    <xf numFmtId="4" fontId="95" fillId="134" borderId="57" applyNumberFormat="0" applyProtection="0">
      <alignment horizontal="right" vertical="center"/>
    </xf>
    <xf numFmtId="4" fontId="32" fillId="74" borderId="57" applyNumberFormat="0" applyProtection="0">
      <alignment horizontal="right" vertical="center"/>
    </xf>
    <xf numFmtId="4" fontId="32" fillId="74" borderId="57" applyNumberFormat="0" applyProtection="0">
      <alignment horizontal="right" vertical="center"/>
    </xf>
    <xf numFmtId="4" fontId="34" fillId="74" borderId="57" applyNumberFormat="0" applyProtection="0">
      <alignment horizontal="right" vertical="center"/>
    </xf>
    <xf numFmtId="4" fontId="96" fillId="134" borderId="57" applyNumberFormat="0" applyProtection="0">
      <alignment horizontal="right" vertical="center"/>
    </xf>
    <xf numFmtId="4" fontId="96" fillId="134" borderId="57" applyNumberFormat="0" applyProtection="0">
      <alignment horizontal="right" vertical="center"/>
    </xf>
    <xf numFmtId="4" fontId="34" fillId="74" borderId="57" applyNumberFormat="0" applyProtection="0">
      <alignment horizontal="right" vertical="center"/>
    </xf>
    <xf numFmtId="4" fontId="69" fillId="96" borderId="64" applyNumberFormat="0" applyProtection="0">
      <alignment horizontal="left" vertical="center" indent="1"/>
    </xf>
    <xf numFmtId="4" fontId="69" fillId="96" borderId="64" applyNumberFormat="0" applyProtection="0">
      <alignment horizontal="left" vertical="center" indent="1"/>
    </xf>
    <xf numFmtId="4" fontId="33" fillId="93" borderId="57" applyNumberFormat="0" applyProtection="0">
      <alignment horizontal="left" vertical="center" indent="1"/>
    </xf>
    <xf numFmtId="4" fontId="69" fillId="96" borderId="64" applyNumberFormat="0" applyProtection="0">
      <alignment horizontal="left" vertical="center" indent="1"/>
    </xf>
    <xf numFmtId="4" fontId="69" fillId="96" borderId="64" applyNumberFormat="0" applyProtection="0">
      <alignment horizontal="left" vertical="center" indent="1"/>
    </xf>
    <xf numFmtId="4" fontId="32" fillId="63" borderId="57" applyNumberFormat="0" applyProtection="0">
      <alignment horizontal="left" vertical="center" indent="1"/>
    </xf>
    <xf numFmtId="4" fontId="33" fillId="93" borderId="57" applyNumberFormat="0" applyProtection="0">
      <alignment horizontal="left" vertical="center" indent="1"/>
    </xf>
    <xf numFmtId="0" fontId="32" fillId="63" borderId="57" applyNumberFormat="0" applyProtection="0">
      <alignment horizontal="left" vertical="top" indent="1"/>
    </xf>
    <xf numFmtId="0" fontId="30" fillId="62" borderId="71" applyNumberFormat="0" applyProtection="0">
      <alignment horizontal="left" vertical="top" indent="1"/>
    </xf>
    <xf numFmtId="4" fontId="35" fillId="94" borderId="67" applyNumberFormat="0" applyProtection="0">
      <alignment horizontal="left" vertical="center" indent="1"/>
    </xf>
    <xf numFmtId="4" fontId="35" fillId="94" borderId="67" applyNumberFormat="0" applyProtection="0">
      <alignment horizontal="left" vertical="center" indent="1"/>
    </xf>
    <xf numFmtId="4" fontId="30" fillId="62" borderId="71" applyNumberFormat="0" applyProtection="0">
      <alignment horizontal="left" vertical="center" indent="1"/>
    </xf>
    <xf numFmtId="0" fontId="69" fillId="114" borderId="56"/>
    <xf numFmtId="4" fontId="36" fillId="74" borderId="57" applyNumberFormat="0" applyProtection="0">
      <alignment horizontal="right" vertical="center"/>
    </xf>
    <xf numFmtId="4" fontId="97" fillId="134" borderId="57" applyNumberFormat="0" applyProtection="0">
      <alignment horizontal="right" vertical="center"/>
    </xf>
    <xf numFmtId="4" fontId="97" fillId="134" borderId="57" applyNumberFormat="0" applyProtection="0">
      <alignment horizontal="right" vertical="center"/>
    </xf>
    <xf numFmtId="4" fontId="36" fillId="74" borderId="57" applyNumberFormat="0" applyProtection="0">
      <alignment horizontal="right" vertical="center"/>
    </xf>
    <xf numFmtId="0" fontId="30" fillId="62" borderId="84" applyNumberFormat="0" applyProtection="0">
      <alignment horizontal="left" vertical="top" indent="1"/>
    </xf>
    <xf numFmtId="4" fontId="32" fillId="68" borderId="84" applyNumberFormat="0" applyProtection="0">
      <alignment horizontal="right" vertical="center"/>
    </xf>
    <xf numFmtId="4" fontId="32" fillId="68" borderId="84" applyNumberFormat="0" applyProtection="0">
      <alignment horizontal="right" vertical="center"/>
    </xf>
    <xf numFmtId="0" fontId="16" fillId="76" borderId="84" applyNumberFormat="0" applyProtection="0">
      <alignment horizontal="left" vertical="top" indent="1"/>
    </xf>
    <xf numFmtId="0" fontId="16" fillId="63" borderId="84" applyNumberFormat="0" applyProtection="0">
      <alignment horizontal="left" vertical="center" indent="1"/>
    </xf>
    <xf numFmtId="0" fontId="16" fillId="75" borderId="84" applyNumberFormat="0" applyProtection="0">
      <alignment horizontal="left" vertical="top" indent="1"/>
    </xf>
    <xf numFmtId="0" fontId="73" fillId="62" borderId="97" applyNumberFormat="0" applyProtection="0">
      <alignment horizontal="left" vertical="top" indent="1"/>
    </xf>
    <xf numFmtId="4" fontId="69" fillId="63" borderId="91" applyNumberFormat="0" applyProtection="0">
      <alignment horizontal="right" vertical="center"/>
    </xf>
    <xf numFmtId="0" fontId="16" fillId="75" borderId="110" applyNumberFormat="0" applyProtection="0">
      <alignment horizontal="left" vertical="top" indent="1"/>
    </xf>
    <xf numFmtId="37" fontId="39" fillId="0" borderId="58" applyNumberFormat="0"/>
    <xf numFmtId="4" fontId="32" fillId="70" borderId="97" applyNumberFormat="0" applyProtection="0">
      <alignment horizontal="right" vertical="center"/>
    </xf>
    <xf numFmtId="0" fontId="16" fillId="75" borderId="84" applyNumberFormat="0" applyProtection="0">
      <alignment horizontal="left" vertical="center" indent="1"/>
    </xf>
    <xf numFmtId="4" fontId="34" fillId="74" borderId="84" applyNumberFormat="0" applyProtection="0">
      <alignment horizontal="right" vertical="center"/>
    </xf>
    <xf numFmtId="4" fontId="32" fillId="78" borderId="84" applyNumberFormat="0" applyProtection="0">
      <alignment horizontal="left" vertical="center" indent="1"/>
    </xf>
    <xf numFmtId="173" fontId="39" fillId="0" borderId="59" applyFill="0"/>
    <xf numFmtId="0" fontId="29" fillId="0" borderId="68" applyNumberFormat="0" applyFill="0" applyAlignment="0" applyProtection="0"/>
    <xf numFmtId="0" fontId="29" fillId="0" borderId="68" applyNumberFormat="0" applyFill="0" applyAlignment="0" applyProtection="0"/>
    <xf numFmtId="0" fontId="69" fillId="76" borderId="123" applyNumberFormat="0" applyProtection="0">
      <alignment horizontal="left" vertical="top" indent="1"/>
    </xf>
    <xf numFmtId="0" fontId="16" fillId="74" borderId="97" applyNumberFormat="0" applyProtection="0">
      <alignment horizontal="left" vertical="center" indent="1"/>
    </xf>
    <xf numFmtId="4" fontId="96" fillId="134" borderId="97" applyNumberFormat="0" applyProtection="0">
      <alignment vertical="center"/>
    </xf>
    <xf numFmtId="4" fontId="32" fillId="74" borderId="84" applyNumberFormat="0" applyProtection="0">
      <alignment horizontal="right" vertical="center"/>
    </xf>
    <xf numFmtId="4" fontId="32" fillId="71" borderId="110" applyNumberFormat="0" applyProtection="0">
      <alignment horizontal="right" vertical="center"/>
    </xf>
    <xf numFmtId="4" fontId="34" fillId="74" borderId="110" applyNumberFormat="0" applyProtection="0">
      <alignment horizontal="right" vertical="center"/>
    </xf>
    <xf numFmtId="4" fontId="95" fillId="134" borderId="84" applyNumberFormat="0" applyProtection="0">
      <alignment horizontal="right" vertical="center"/>
    </xf>
    <xf numFmtId="4" fontId="95" fillId="95" borderId="110" applyNumberFormat="0" applyProtection="0">
      <alignment horizontal="right" vertical="center"/>
    </xf>
    <xf numFmtId="0" fontId="69" fillId="114" borderId="69"/>
    <xf numFmtId="4" fontId="79" fillId="82" borderId="69" applyNumberFormat="0" applyProtection="0">
      <alignment vertical="center"/>
    </xf>
    <xf numFmtId="0" fontId="16" fillId="63" borderId="110" applyNumberFormat="0" applyProtection="0">
      <alignment horizontal="left" vertical="top" indent="1"/>
    </xf>
    <xf numFmtId="4" fontId="69" fillId="0" borderId="91" applyNumberFormat="0" applyProtection="0">
      <alignment horizontal="right" vertical="center"/>
    </xf>
    <xf numFmtId="0" fontId="69" fillId="75" borderId="84" applyNumberFormat="0" applyProtection="0">
      <alignment horizontal="left" vertical="top" indent="1"/>
    </xf>
    <xf numFmtId="4" fontId="69" fillId="69" borderId="78" applyNumberFormat="0" applyProtection="0">
      <alignment horizontal="right" vertical="center"/>
    </xf>
    <xf numFmtId="4" fontId="69" fillId="69" borderId="117" applyNumberFormat="0" applyProtection="0">
      <alignment horizontal="right" vertical="center"/>
    </xf>
    <xf numFmtId="4" fontId="69" fillId="62" borderId="78" applyNumberFormat="0" applyProtection="0">
      <alignment vertical="center"/>
    </xf>
    <xf numFmtId="0" fontId="67" fillId="108" borderId="89" applyNumberFormat="0" applyAlignment="0" applyProtection="0"/>
    <xf numFmtId="0" fontId="32" fillId="78" borderId="84" applyNumberFormat="0" applyProtection="0">
      <alignment horizontal="left" vertical="top" indent="1"/>
    </xf>
    <xf numFmtId="4" fontId="30" fillId="62" borderId="84" applyNumberFormat="0" applyProtection="0">
      <alignment horizontal="left" vertical="center" indent="1"/>
    </xf>
    <xf numFmtId="4" fontId="95" fillId="111" borderId="84" applyNumberFormat="0" applyProtection="0">
      <alignment horizontal="left" vertical="center" indent="1"/>
    </xf>
    <xf numFmtId="4" fontId="97" fillId="134" borderId="97" applyNumberFormat="0" applyProtection="0">
      <alignment horizontal="right" vertical="center"/>
    </xf>
    <xf numFmtId="0" fontId="16" fillId="76" borderId="71" applyNumberFormat="0" applyProtection="0">
      <alignment horizontal="left" vertical="top" indent="1"/>
    </xf>
    <xf numFmtId="4" fontId="32" fillId="69" borderId="97" applyNumberFormat="0" applyProtection="0">
      <alignment horizontal="right" vertical="center"/>
    </xf>
    <xf numFmtId="4" fontId="32" fillId="65" borderId="71" applyNumberFormat="0" applyProtection="0">
      <alignment horizontal="right" vertical="center"/>
    </xf>
    <xf numFmtId="4" fontId="69" fillId="96" borderId="91" applyNumberFormat="0" applyProtection="0">
      <alignment horizontal="left" vertical="center" indent="1"/>
    </xf>
    <xf numFmtId="0" fontId="16" fillId="63" borderId="71" applyNumberFormat="0" applyProtection="0">
      <alignment horizontal="left" vertical="top" indent="1"/>
    </xf>
    <xf numFmtId="4" fontId="32" fillId="72" borderId="71" applyNumberFormat="0" applyProtection="0">
      <alignment horizontal="right" vertical="center"/>
    </xf>
    <xf numFmtId="4" fontId="95" fillId="127" borderId="71" applyNumberFormat="0" applyProtection="0">
      <alignment horizontal="right" vertical="center"/>
    </xf>
    <xf numFmtId="0" fontId="16" fillId="75" borderId="84" applyNumberFormat="0" applyProtection="0">
      <alignment horizontal="left" vertical="top" indent="1"/>
    </xf>
    <xf numFmtId="0" fontId="16" fillId="75" borderId="71" applyNumberFormat="0" applyProtection="0">
      <alignment horizontal="left" vertical="top" indent="1"/>
    </xf>
    <xf numFmtId="4" fontId="95" fillId="129" borderId="84" applyNumberFormat="0" applyProtection="0">
      <alignment horizontal="right" vertical="center"/>
    </xf>
    <xf numFmtId="4" fontId="32" fillId="71" borderId="84" applyNumberFormat="0" applyProtection="0">
      <alignment horizontal="right" vertical="center"/>
    </xf>
    <xf numFmtId="4" fontId="32" fillId="67" borderId="84" applyNumberFormat="0" applyProtection="0">
      <alignment horizontal="right" vertical="center"/>
    </xf>
    <xf numFmtId="4" fontId="95" fillId="83" borderId="71" applyNumberFormat="0" applyProtection="0">
      <alignment horizontal="right" vertical="center"/>
    </xf>
    <xf numFmtId="4" fontId="30" fillId="62" borderId="71" applyNumberFormat="0" applyProtection="0">
      <alignment horizontal="left" vertical="center" indent="1"/>
    </xf>
    <xf numFmtId="0" fontId="69" fillId="76" borderId="104" applyNumberFormat="0" applyProtection="0">
      <alignment horizontal="left" vertical="center" indent="1"/>
    </xf>
    <xf numFmtId="4" fontId="33" fillId="93" borderId="84" applyNumberFormat="0" applyProtection="0">
      <alignment horizontal="left" vertical="center" indent="1"/>
    </xf>
    <xf numFmtId="4" fontId="95" fillId="129" borderId="71" applyNumberFormat="0" applyProtection="0">
      <alignment horizontal="right" vertical="center"/>
    </xf>
    <xf numFmtId="4" fontId="33" fillId="111" borderId="71" applyNumberFormat="0" applyProtection="0">
      <alignment vertical="center"/>
    </xf>
    <xf numFmtId="0" fontId="16" fillId="63" borderId="97" applyNumberFormat="0" applyProtection="0">
      <alignment horizontal="left" vertical="center" indent="1"/>
    </xf>
    <xf numFmtId="4" fontId="32" fillId="71" borderId="84" applyNumberFormat="0" applyProtection="0">
      <alignment horizontal="right" vertical="center"/>
    </xf>
    <xf numFmtId="4" fontId="32" fillId="67" borderId="71" applyNumberFormat="0" applyProtection="0">
      <alignment horizontal="right" vertical="center"/>
    </xf>
    <xf numFmtId="4" fontId="95" fillId="134" borderId="84" applyNumberFormat="0" applyProtection="0">
      <alignment vertical="center"/>
    </xf>
    <xf numFmtId="4" fontId="69" fillId="62" borderId="64" applyNumberFormat="0" applyProtection="0">
      <alignment vertical="center"/>
    </xf>
    <xf numFmtId="4" fontId="69" fillId="111" borderId="64" applyNumberFormat="0" applyProtection="0">
      <alignment horizontal="left" vertical="center" indent="1"/>
    </xf>
    <xf numFmtId="4" fontId="69" fillId="96" borderId="64" applyNumberFormat="0" applyProtection="0">
      <alignment horizontal="left" vertical="center" indent="1"/>
    </xf>
    <xf numFmtId="4" fontId="69" fillId="64" borderId="64" applyNumberFormat="0" applyProtection="0">
      <alignment horizontal="right" vertical="center"/>
    </xf>
    <xf numFmtId="4" fontId="69" fillId="112" borderId="64" applyNumberFormat="0" applyProtection="0">
      <alignment horizontal="right" vertical="center"/>
    </xf>
    <xf numFmtId="4" fontId="69" fillId="66" borderId="65" applyNumberFormat="0" applyProtection="0">
      <alignment horizontal="right" vertical="center"/>
    </xf>
    <xf numFmtId="4" fontId="69" fillId="67" borderId="64" applyNumberFormat="0" applyProtection="0">
      <alignment horizontal="right" vertical="center"/>
    </xf>
    <xf numFmtId="4" fontId="69" fillId="68" borderId="64" applyNumberFormat="0" applyProtection="0">
      <alignment horizontal="right" vertical="center"/>
    </xf>
    <xf numFmtId="4" fontId="69" fillId="69" borderId="64" applyNumberFormat="0" applyProtection="0">
      <alignment horizontal="right" vertical="center"/>
    </xf>
    <xf numFmtId="4" fontId="69" fillId="70" borderId="64" applyNumberFormat="0" applyProtection="0">
      <alignment horizontal="right" vertical="center"/>
    </xf>
    <xf numFmtId="4" fontId="69" fillId="71" borderId="64" applyNumberFormat="0" applyProtection="0">
      <alignment horizontal="right" vertical="center"/>
    </xf>
    <xf numFmtId="4" fontId="69" fillId="72" borderId="64" applyNumberFormat="0" applyProtection="0">
      <alignment horizontal="right" vertical="center"/>
    </xf>
    <xf numFmtId="4" fontId="69" fillId="73" borderId="65" applyNumberFormat="0" applyProtection="0">
      <alignment horizontal="left" vertical="center" indent="1"/>
    </xf>
    <xf numFmtId="4" fontId="69" fillId="63" borderId="64" applyNumberFormat="0" applyProtection="0">
      <alignment horizontal="right" vertical="center"/>
    </xf>
    <xf numFmtId="4" fontId="69" fillId="74" borderId="65" applyNumberFormat="0" applyProtection="0">
      <alignment horizontal="left" vertical="center" indent="1"/>
    </xf>
    <xf numFmtId="4" fontId="69" fillId="63" borderId="65" applyNumberFormat="0" applyProtection="0">
      <alignment horizontal="left" vertical="center" indent="1"/>
    </xf>
    <xf numFmtId="0" fontId="69" fillId="84" borderId="64" applyNumberFormat="0" applyProtection="0">
      <alignment horizontal="left" vertical="center" indent="1"/>
    </xf>
    <xf numFmtId="0" fontId="69" fillId="113" borderId="64" applyNumberFormat="0" applyProtection="0">
      <alignment horizontal="left" vertical="center" indent="1"/>
    </xf>
    <xf numFmtId="0" fontId="69" fillId="76" borderId="64" applyNumberFormat="0" applyProtection="0">
      <alignment horizontal="left" vertical="center" indent="1"/>
    </xf>
    <xf numFmtId="0" fontId="69" fillId="74" borderId="64" applyNumberFormat="0" applyProtection="0">
      <alignment horizontal="left" vertical="center" indent="1"/>
    </xf>
    <xf numFmtId="4" fontId="69" fillId="0" borderId="64" applyNumberFormat="0" applyProtection="0">
      <alignment horizontal="right" vertical="center"/>
    </xf>
    <xf numFmtId="0" fontId="69" fillId="114" borderId="56"/>
    <xf numFmtId="4" fontId="69" fillId="112" borderId="104" applyNumberFormat="0" applyProtection="0">
      <alignment horizontal="right" vertical="center"/>
    </xf>
    <xf numFmtId="4" fontId="95" fillId="80" borderId="84" applyNumberFormat="0" applyProtection="0">
      <alignment horizontal="right" vertical="center"/>
    </xf>
    <xf numFmtId="4" fontId="75" fillId="77" borderId="91" applyNumberFormat="0" applyProtection="0">
      <alignment horizontal="right" vertical="center"/>
    </xf>
    <xf numFmtId="4" fontId="30" fillId="62" borderId="123" applyNumberFormat="0" applyProtection="0">
      <alignment horizontal="left" vertical="center" indent="1"/>
    </xf>
    <xf numFmtId="4" fontId="32" fillId="64" borderId="97" applyNumberFormat="0" applyProtection="0">
      <alignment horizontal="right" vertical="center"/>
    </xf>
    <xf numFmtId="0" fontId="29" fillId="0" borderId="77" applyNumberFormat="0" applyFill="0" applyAlignment="0" applyProtection="0"/>
    <xf numFmtId="4" fontId="32" fillId="69" borderId="84" applyNumberFormat="0" applyProtection="0">
      <alignment horizontal="right" vertical="center"/>
    </xf>
    <xf numFmtId="0" fontId="69" fillId="57" borderId="104" applyNumberFormat="0" applyFont="0" applyAlignment="0" applyProtection="0"/>
    <xf numFmtId="4" fontId="32" fillId="65" borderId="84" applyNumberFormat="0" applyProtection="0">
      <alignment horizontal="right" vertical="center"/>
    </xf>
    <xf numFmtId="0" fontId="67" fillId="91" borderId="76" applyNumberFormat="0" applyAlignment="0" applyProtection="0"/>
    <xf numFmtId="4" fontId="32" fillId="72" borderId="123" applyNumberFormat="0" applyProtection="0">
      <alignment horizontal="right" vertical="center"/>
    </xf>
    <xf numFmtId="0" fontId="64" fillId="58" borderId="74" applyNumberFormat="0" applyAlignment="0" applyProtection="0"/>
    <xf numFmtId="4" fontId="95" fillId="128" borderId="84" applyNumberFormat="0" applyProtection="0">
      <alignment horizontal="right" vertical="center"/>
    </xf>
    <xf numFmtId="4" fontId="69" fillId="73" borderId="118" applyNumberFormat="0" applyProtection="0">
      <alignment horizontal="left" vertical="center" indent="1"/>
    </xf>
    <xf numFmtId="4" fontId="95" fillId="83" borderId="123" applyNumberFormat="0" applyProtection="0">
      <alignment horizontal="right" vertical="center"/>
    </xf>
    <xf numFmtId="4" fontId="95" fillId="134" borderId="84" applyNumberFormat="0" applyProtection="0">
      <alignment horizontal="right" vertical="center"/>
    </xf>
    <xf numFmtId="4" fontId="36" fillId="74" borderId="71" applyNumberFormat="0" applyProtection="0">
      <alignment horizontal="right" vertical="center"/>
    </xf>
    <xf numFmtId="0" fontId="32" fillId="63" borderId="71" applyNumberFormat="0" applyProtection="0">
      <alignment horizontal="left" vertical="top" indent="1"/>
    </xf>
    <xf numFmtId="4" fontId="34" fillId="74" borderId="71" applyNumberFormat="0" applyProtection="0">
      <alignment horizontal="right" vertical="center"/>
    </xf>
    <xf numFmtId="0" fontId="32" fillId="78" borderId="71" applyNumberFormat="0" applyProtection="0">
      <alignment horizontal="left" vertical="top" indent="1"/>
    </xf>
    <xf numFmtId="4" fontId="34" fillId="78" borderId="71" applyNumberFormat="0" applyProtection="0">
      <alignment vertical="center"/>
    </xf>
    <xf numFmtId="0" fontId="16" fillId="77" borderId="69" applyNumberFormat="0">
      <protection locked="0"/>
    </xf>
    <xf numFmtId="0" fontId="16" fillId="74" borderId="71" applyNumberFormat="0" applyProtection="0">
      <alignment horizontal="left" vertical="center" indent="1"/>
    </xf>
    <xf numFmtId="0" fontId="16" fillId="76" borderId="71" applyNumberFormat="0" applyProtection="0">
      <alignment horizontal="left" vertical="center" indent="1"/>
    </xf>
    <xf numFmtId="0" fontId="16" fillId="63" borderId="71" applyNumberFormat="0" applyProtection="0">
      <alignment horizontal="left" vertical="center" indent="1"/>
    </xf>
    <xf numFmtId="0" fontId="69" fillId="113" borderId="104" applyNumberFormat="0" applyProtection="0">
      <alignment horizontal="left" vertical="center" indent="1"/>
    </xf>
    <xf numFmtId="4" fontId="32" fillId="66" borderId="84" applyNumberFormat="0" applyProtection="0">
      <alignment horizontal="right" vertical="center"/>
    </xf>
    <xf numFmtId="0" fontId="16" fillId="74" borderId="84" applyNumberFormat="0" applyProtection="0">
      <alignment horizontal="left" vertical="top" indent="1"/>
    </xf>
    <xf numFmtId="4" fontId="32" fillId="71" borderId="71" applyNumberFormat="0" applyProtection="0">
      <alignment horizontal="right" vertical="center"/>
    </xf>
    <xf numFmtId="4" fontId="32" fillId="69" borderId="71" applyNumberFormat="0" applyProtection="0">
      <alignment horizontal="right" vertical="center"/>
    </xf>
    <xf numFmtId="4" fontId="32" fillId="67" borderId="71" applyNumberFormat="0" applyProtection="0">
      <alignment horizontal="right" vertical="center"/>
    </xf>
    <xf numFmtId="4" fontId="32" fillId="63" borderId="57" applyNumberFormat="0" applyProtection="0">
      <alignment horizontal="left" vertical="center" indent="1"/>
    </xf>
    <xf numFmtId="4" fontId="32" fillId="65" borderId="71" applyNumberFormat="0" applyProtection="0">
      <alignment horizontal="right" vertical="center"/>
    </xf>
    <xf numFmtId="4" fontId="31" fillId="62" borderId="71" applyNumberFormat="0" applyProtection="0">
      <alignment vertical="center"/>
    </xf>
    <xf numFmtId="4" fontId="30" fillId="62" borderId="84" applyNumberFormat="0" applyProtection="0">
      <alignment vertical="center"/>
    </xf>
    <xf numFmtId="4" fontId="33" fillId="111" borderId="123" applyNumberFormat="0" applyProtection="0">
      <alignment vertical="center"/>
    </xf>
    <xf numFmtId="4" fontId="31" fillId="62" borderId="110" applyNumberFormat="0" applyProtection="0">
      <alignment vertical="center"/>
    </xf>
    <xf numFmtId="0" fontId="69" fillId="76" borderId="71" applyNumberFormat="0" applyProtection="0">
      <alignment horizontal="left" vertical="top" indent="1"/>
    </xf>
    <xf numFmtId="0" fontId="16" fillId="57" borderId="114" applyNumberFormat="0" applyFont="0" applyAlignment="0" applyProtection="0"/>
    <xf numFmtId="4" fontId="95" fillId="95" borderId="84" applyNumberFormat="0" applyProtection="0">
      <alignment horizontal="right" vertical="center"/>
    </xf>
    <xf numFmtId="0" fontId="69" fillId="63" borderId="71" applyNumberFormat="0" applyProtection="0">
      <alignment horizontal="left" vertical="top" indent="1"/>
    </xf>
    <xf numFmtId="0" fontId="69" fillId="75" borderId="84" applyNumberFormat="0" applyProtection="0">
      <alignment horizontal="left" vertical="top" indent="1"/>
    </xf>
    <xf numFmtId="0" fontId="69" fillId="75" borderId="71" applyNumberFormat="0" applyProtection="0">
      <alignment horizontal="left" vertical="top" indent="1"/>
    </xf>
    <xf numFmtId="4" fontId="32" fillId="70" borderId="71" applyNumberFormat="0" applyProtection="0">
      <alignment horizontal="right" vertical="center"/>
    </xf>
    <xf numFmtId="4" fontId="32" fillId="63" borderId="84" applyNumberFormat="0" applyProtection="0">
      <alignment horizontal="right" vertical="center"/>
    </xf>
    <xf numFmtId="4" fontId="32" fillId="66" borderId="84" applyNumberFormat="0" applyProtection="0">
      <alignment horizontal="right" vertical="center"/>
    </xf>
    <xf numFmtId="4" fontId="95" fillId="83" borderId="71" applyNumberFormat="0" applyProtection="0">
      <alignment horizontal="right" vertical="center"/>
    </xf>
    <xf numFmtId="0" fontId="69" fillId="114" borderId="83"/>
    <xf numFmtId="4" fontId="96" fillId="134" borderId="84" applyNumberFormat="0" applyProtection="0">
      <alignment horizontal="right" vertical="center"/>
    </xf>
    <xf numFmtId="4" fontId="32" fillId="68" borderId="71" applyNumberFormat="0" applyProtection="0">
      <alignment horizontal="right" vertical="center"/>
    </xf>
    <xf numFmtId="0" fontId="16" fillId="63" borderId="97" applyNumberFormat="0" applyProtection="0">
      <alignment horizontal="left" vertical="top" indent="1"/>
    </xf>
    <xf numFmtId="4" fontId="95" fillId="83" borderId="84" applyNumberFormat="0" applyProtection="0">
      <alignment horizontal="right" vertical="center"/>
    </xf>
    <xf numFmtId="0" fontId="69" fillId="114" borderId="109"/>
    <xf numFmtId="0" fontId="16" fillId="75" borderId="84" applyNumberFormat="0" applyProtection="0">
      <alignment horizontal="left" vertical="center" indent="1"/>
    </xf>
    <xf numFmtId="4" fontId="32" fillId="69" borderId="84" applyNumberFormat="0" applyProtection="0">
      <alignment horizontal="right" vertical="center"/>
    </xf>
    <xf numFmtId="0" fontId="69" fillId="113" borderId="91" applyNumberFormat="0" applyProtection="0">
      <alignment horizontal="left" vertical="center" indent="1"/>
    </xf>
    <xf numFmtId="0" fontId="69" fillId="57" borderId="104" applyNumberFormat="0" applyFont="0" applyAlignment="0" applyProtection="0"/>
    <xf numFmtId="4" fontId="69" fillId="62" borderId="91" applyNumberFormat="0" applyProtection="0">
      <alignment vertical="center"/>
    </xf>
    <xf numFmtId="4" fontId="30" fillId="62" borderId="71" applyNumberFormat="0" applyProtection="0">
      <alignment vertical="center"/>
    </xf>
    <xf numFmtId="4" fontId="32" fillId="64" borderId="71" applyNumberFormat="0" applyProtection="0">
      <alignment horizontal="right" vertical="center"/>
    </xf>
    <xf numFmtId="4" fontId="32" fillId="66" borderId="71" applyNumberFormat="0" applyProtection="0">
      <alignment horizontal="right" vertical="center"/>
    </xf>
    <xf numFmtId="4" fontId="32" fillId="68" borderId="71" applyNumberFormat="0" applyProtection="0">
      <alignment horizontal="right" vertical="center"/>
    </xf>
    <xf numFmtId="4" fontId="32" fillId="70" borderId="71" applyNumberFormat="0" applyProtection="0">
      <alignment horizontal="right" vertical="center"/>
    </xf>
    <xf numFmtId="4" fontId="32" fillId="72" borderId="71" applyNumberFormat="0" applyProtection="0">
      <alignment horizontal="right" vertical="center"/>
    </xf>
    <xf numFmtId="0" fontId="16" fillId="74" borderId="97" applyNumberFormat="0" applyProtection="0">
      <alignment horizontal="left" vertical="center" indent="1"/>
    </xf>
    <xf numFmtId="4" fontId="95" fillId="134" borderId="84" applyNumberFormat="0" applyProtection="0">
      <alignment vertical="center"/>
    </xf>
    <xf numFmtId="0" fontId="16" fillId="75" borderId="71" applyNumberFormat="0" applyProtection="0">
      <alignment horizontal="left" vertical="top" indent="1"/>
    </xf>
    <xf numFmtId="0" fontId="16" fillId="63" borderId="71" applyNumberFormat="0" applyProtection="0">
      <alignment horizontal="left" vertical="top" indent="1"/>
    </xf>
    <xf numFmtId="0" fontId="16" fillId="76" borderId="71" applyNumberFormat="0" applyProtection="0">
      <alignment horizontal="left" vertical="top" indent="1"/>
    </xf>
    <xf numFmtId="0" fontId="16" fillId="74" borderId="71" applyNumberFormat="0" applyProtection="0">
      <alignment horizontal="left" vertical="top" indent="1"/>
    </xf>
    <xf numFmtId="4" fontId="32" fillId="78" borderId="71" applyNumberFormat="0" applyProtection="0">
      <alignment vertical="center"/>
    </xf>
    <xf numFmtId="4" fontId="32" fillId="78" borderId="71" applyNumberFormat="0" applyProtection="0">
      <alignment horizontal="left" vertical="center" indent="1"/>
    </xf>
    <xf numFmtId="4" fontId="32" fillId="74" borderId="71" applyNumberFormat="0" applyProtection="0">
      <alignment horizontal="right" vertical="center"/>
    </xf>
    <xf numFmtId="4" fontId="32" fillId="63" borderId="71" applyNumberFormat="0" applyProtection="0">
      <alignment horizontal="left" vertical="center" indent="1"/>
    </xf>
    <xf numFmtId="4" fontId="35" fillId="94" borderId="133" applyNumberFormat="0" applyProtection="0">
      <alignment horizontal="left" vertical="center" indent="1"/>
    </xf>
    <xf numFmtId="4" fontId="32" fillId="78" borderId="97" applyNumberFormat="0" applyProtection="0">
      <alignment horizontal="left" vertical="center" indent="1"/>
    </xf>
    <xf numFmtId="4" fontId="79" fillId="81" borderId="130" applyNumberFormat="0" applyProtection="0">
      <alignment horizontal="right" vertical="center"/>
    </xf>
    <xf numFmtId="4" fontId="69" fillId="69" borderId="117" applyNumberFormat="0" applyProtection="0">
      <alignment horizontal="right" vertical="center"/>
    </xf>
    <xf numFmtId="4" fontId="32" fillId="64" borderId="84" applyNumberFormat="0" applyProtection="0">
      <alignment horizontal="right" vertical="center"/>
    </xf>
    <xf numFmtId="4" fontId="30" fillId="62" borderId="84" applyNumberFormat="0" applyProtection="0">
      <alignment vertical="center"/>
    </xf>
    <xf numFmtId="4" fontId="69" fillId="96" borderId="117" applyNumberFormat="0" applyProtection="0">
      <alignment horizontal="left" vertical="center" indent="1"/>
    </xf>
    <xf numFmtId="4" fontId="16" fillId="75" borderId="118" applyNumberFormat="0" applyProtection="0">
      <alignment horizontal="left" vertical="center" indent="1"/>
    </xf>
    <xf numFmtId="0" fontId="16" fillId="57" borderId="75" applyNumberFormat="0" applyFont="0" applyAlignment="0" applyProtection="0"/>
    <xf numFmtId="4" fontId="95" fillId="127" borderId="84" applyNumberFormat="0" applyProtection="0">
      <alignment horizontal="right" vertical="center"/>
    </xf>
    <xf numFmtId="0" fontId="16" fillId="76" borderId="84" applyNumberFormat="0" applyProtection="0">
      <alignment horizontal="left" vertical="center" indent="1"/>
    </xf>
    <xf numFmtId="4" fontId="69" fillId="74" borderId="92" applyNumberFormat="0" applyProtection="0">
      <alignment horizontal="left" vertical="center" indent="1"/>
    </xf>
    <xf numFmtId="4" fontId="95" fillId="132" borderId="84" applyNumberFormat="0" applyProtection="0">
      <alignment horizontal="right" vertical="center"/>
    </xf>
    <xf numFmtId="4" fontId="69" fillId="69" borderId="91" applyNumberFormat="0" applyProtection="0">
      <alignment horizontal="right" vertical="center"/>
    </xf>
    <xf numFmtId="0" fontId="69" fillId="57" borderId="91" applyNumberFormat="0" applyFont="0" applyAlignment="0" applyProtection="0"/>
    <xf numFmtId="4" fontId="69" fillId="72" borderId="91" applyNumberFormat="0" applyProtection="0">
      <alignment horizontal="right" vertical="center"/>
    </xf>
    <xf numFmtId="0" fontId="30" fillId="62" borderId="57" applyNumberFormat="0" applyProtection="0">
      <alignment horizontal="left" vertical="top" indent="1"/>
    </xf>
    <xf numFmtId="4" fontId="69" fillId="96" borderId="64" applyNumberFormat="0" applyProtection="0">
      <alignment horizontal="left" vertical="center" indent="1"/>
    </xf>
    <xf numFmtId="4" fontId="36" fillId="74" borderId="57" applyNumberFormat="0" applyProtection="0">
      <alignment horizontal="right" vertical="center"/>
    </xf>
    <xf numFmtId="4" fontId="16" fillId="75" borderId="65" applyNumberFormat="0" applyProtection="0">
      <alignment horizontal="left" vertical="center" indent="1"/>
    </xf>
    <xf numFmtId="4" fontId="16" fillId="75" borderId="65" applyNumberFormat="0" applyProtection="0">
      <alignment horizontal="left" vertical="center" indent="1"/>
    </xf>
    <xf numFmtId="0" fontId="64" fillId="58" borderId="74" applyNumberFormat="0" applyAlignment="0" applyProtection="0"/>
    <xf numFmtId="4" fontId="32" fillId="68" borderId="84" applyNumberFormat="0" applyProtection="0">
      <alignment horizontal="right" vertical="center"/>
    </xf>
    <xf numFmtId="0" fontId="16" fillId="76" borderId="84" applyNumberFormat="0" applyProtection="0">
      <alignment horizontal="left" vertical="top" indent="1"/>
    </xf>
    <xf numFmtId="4" fontId="32" fillId="63" borderId="84" applyNumberFormat="0" applyProtection="0">
      <alignment horizontal="left" vertical="center" indent="1"/>
    </xf>
    <xf numFmtId="0" fontId="16" fillId="76" borderId="110" applyNumberFormat="0" applyProtection="0">
      <alignment horizontal="left" vertical="center" indent="1"/>
    </xf>
    <xf numFmtId="0" fontId="69" fillId="76" borderId="84" applyNumberFormat="0" applyProtection="0">
      <alignment horizontal="left" vertical="top" indent="1"/>
    </xf>
    <xf numFmtId="0" fontId="91" fillId="84" borderId="113" applyNumberFormat="0" applyAlignment="0" applyProtection="0"/>
    <xf numFmtId="4" fontId="32" fillId="78" borderId="84" applyNumberFormat="0" applyProtection="0">
      <alignment horizontal="left" vertical="center" indent="1"/>
    </xf>
    <xf numFmtId="4" fontId="32" fillId="70" borderId="110" applyNumberFormat="0" applyProtection="0">
      <alignment horizontal="right" vertical="center"/>
    </xf>
    <xf numFmtId="4" fontId="16" fillId="75" borderId="105" applyNumberFormat="0" applyProtection="0">
      <alignment horizontal="left" vertical="center" indent="1"/>
    </xf>
    <xf numFmtId="0" fontId="64" fillId="58" borderId="100" applyNumberFormat="0" applyAlignment="0" applyProtection="0"/>
    <xf numFmtId="0" fontId="32" fillId="63" borderId="84" applyNumberFormat="0" applyProtection="0">
      <alignment horizontal="left" vertical="top" indent="1"/>
    </xf>
    <xf numFmtId="4" fontId="69" fillId="71" borderId="104" applyNumberFormat="0" applyProtection="0">
      <alignment horizontal="right" vertical="center"/>
    </xf>
    <xf numFmtId="4" fontId="32" fillId="63" borderId="84" applyNumberFormat="0" applyProtection="0">
      <alignment horizontal="right" vertical="center"/>
    </xf>
    <xf numFmtId="4" fontId="69" fillId="67" borderId="91" applyNumberFormat="0" applyProtection="0">
      <alignment horizontal="right" vertical="center"/>
    </xf>
    <xf numFmtId="4" fontId="69" fillId="68" borderId="104" applyNumberFormat="0" applyProtection="0">
      <alignment horizontal="right" vertical="center"/>
    </xf>
    <xf numFmtId="4" fontId="69" fillId="71" borderId="91" applyNumberFormat="0" applyProtection="0">
      <alignment horizontal="right" vertical="center"/>
    </xf>
    <xf numFmtId="4" fontId="95" fillId="130" borderId="110" applyNumberFormat="0" applyProtection="0">
      <alignment horizontal="right" vertical="center"/>
    </xf>
    <xf numFmtId="4" fontId="69" fillId="66" borderId="92" applyNumberFormat="0" applyProtection="0">
      <alignment horizontal="right" vertical="center"/>
    </xf>
    <xf numFmtId="0" fontId="85" fillId="84" borderId="113" applyNumberFormat="0" applyAlignment="0" applyProtection="0"/>
    <xf numFmtId="0" fontId="29" fillId="0" borderId="121" applyNumberFormat="0" applyFill="0" applyAlignment="0" applyProtection="0"/>
    <xf numFmtId="4" fontId="95" fillId="128" borderId="97" applyNumberFormat="0" applyProtection="0">
      <alignment horizontal="right" vertical="center"/>
    </xf>
    <xf numFmtId="4" fontId="32" fillId="72" borderId="110" applyNumberFormat="0" applyProtection="0">
      <alignment horizontal="right" vertical="center"/>
    </xf>
    <xf numFmtId="173" fontId="81" fillId="0" borderId="85"/>
    <xf numFmtId="4" fontId="69" fillId="112" borderId="91" applyNumberFormat="0" applyProtection="0">
      <alignment horizontal="right" vertical="center"/>
    </xf>
    <xf numFmtId="4" fontId="69" fillId="68" borderId="117" applyNumberFormat="0" applyProtection="0">
      <alignment horizontal="right" vertical="center"/>
    </xf>
    <xf numFmtId="0" fontId="16" fillId="76" borderId="84" applyNumberFormat="0" applyProtection="0">
      <alignment horizontal="left" vertical="top" indent="1"/>
    </xf>
    <xf numFmtId="4" fontId="95" fillId="127" borderId="84" applyNumberFormat="0" applyProtection="0">
      <alignment horizontal="right" vertical="center"/>
    </xf>
    <xf numFmtId="0" fontId="64" fillId="58" borderId="74" applyNumberFormat="0" applyAlignment="0" applyProtection="0"/>
    <xf numFmtId="4" fontId="97" fillId="134" borderId="123" applyNumberFormat="0" applyProtection="0">
      <alignment horizontal="right" vertical="center"/>
    </xf>
    <xf numFmtId="0" fontId="71" fillId="75" borderId="106" applyBorder="0"/>
    <xf numFmtId="4" fontId="69" fillId="69" borderId="91" applyNumberFormat="0" applyProtection="0">
      <alignment horizontal="right" vertical="center"/>
    </xf>
    <xf numFmtId="4" fontId="96" fillId="134" borderId="110" applyNumberFormat="0" applyProtection="0">
      <alignment vertical="center"/>
    </xf>
    <xf numFmtId="4" fontId="32" fillId="69" borderId="97" applyNumberFormat="0" applyProtection="0">
      <alignment horizontal="right" vertical="center"/>
    </xf>
    <xf numFmtId="4" fontId="34" fillId="78" borderId="97" applyNumberFormat="0" applyProtection="0">
      <alignment vertical="center"/>
    </xf>
    <xf numFmtId="4" fontId="79" fillId="81" borderId="91" applyNumberFormat="0" applyProtection="0">
      <alignment horizontal="right" vertical="center"/>
    </xf>
    <xf numFmtId="4" fontId="36" fillId="74" borderId="123" applyNumberFormat="0" applyProtection="0">
      <alignment horizontal="right" vertical="center"/>
    </xf>
    <xf numFmtId="0" fontId="57" fillId="91" borderId="74" applyNumberFormat="0" applyAlignment="0" applyProtection="0"/>
    <xf numFmtId="0" fontId="16" fillId="74" borderId="123" applyNumberFormat="0" applyProtection="0">
      <alignment horizontal="left" vertical="center" indent="1"/>
    </xf>
    <xf numFmtId="4" fontId="94" fillId="111" borderId="123" applyNumberFormat="0" applyProtection="0">
      <alignment vertical="center"/>
    </xf>
    <xf numFmtId="0" fontId="64" fillId="58" borderId="100" applyNumberFormat="0" applyAlignment="0" applyProtection="0"/>
    <xf numFmtId="0" fontId="57" fillId="91" borderId="74" applyNumberFormat="0" applyAlignment="0" applyProtection="0"/>
    <xf numFmtId="0" fontId="67" fillId="91" borderId="115" applyNumberFormat="0" applyAlignment="0" applyProtection="0"/>
    <xf numFmtId="4" fontId="95" fillId="131" borderId="97" applyNumberFormat="0" applyProtection="0">
      <alignment horizontal="right" vertical="center"/>
    </xf>
    <xf numFmtId="4" fontId="30" fillId="62" borderId="30" applyNumberFormat="0" applyProtection="0">
      <alignment vertical="center"/>
    </xf>
    <xf numFmtId="4" fontId="31" fillId="62" borderId="30" applyNumberFormat="0" applyProtection="0">
      <alignment vertical="center"/>
    </xf>
    <xf numFmtId="4" fontId="30" fillId="62" borderId="30" applyNumberFormat="0" applyProtection="0">
      <alignment horizontal="left" vertical="center" indent="1"/>
    </xf>
    <xf numFmtId="0" fontId="30" fillId="62" borderId="30" applyNumberFormat="0" applyProtection="0">
      <alignment horizontal="left" vertical="top" indent="1"/>
    </xf>
    <xf numFmtId="4" fontId="32" fillId="64" borderId="30" applyNumberFormat="0" applyProtection="0">
      <alignment horizontal="right" vertical="center"/>
    </xf>
    <xf numFmtId="4" fontId="32" fillId="65" borderId="30" applyNumberFormat="0" applyProtection="0">
      <alignment horizontal="right" vertical="center"/>
    </xf>
    <xf numFmtId="4" fontId="32" fillId="66" borderId="30" applyNumberFormat="0" applyProtection="0">
      <alignment horizontal="right" vertical="center"/>
    </xf>
    <xf numFmtId="4" fontId="32" fillId="67" borderId="30" applyNumberFormat="0" applyProtection="0">
      <alignment horizontal="right" vertical="center"/>
    </xf>
    <xf numFmtId="4" fontId="32" fillId="68" borderId="30" applyNumberFormat="0" applyProtection="0">
      <alignment horizontal="right" vertical="center"/>
    </xf>
    <xf numFmtId="4" fontId="32" fillId="69" borderId="30" applyNumberFormat="0" applyProtection="0">
      <alignment horizontal="right" vertical="center"/>
    </xf>
    <xf numFmtId="4" fontId="32" fillId="70" borderId="30" applyNumberFormat="0" applyProtection="0">
      <alignment horizontal="right" vertical="center"/>
    </xf>
    <xf numFmtId="4" fontId="32" fillId="71" borderId="30" applyNumberFormat="0" applyProtection="0">
      <alignment horizontal="right" vertical="center"/>
    </xf>
    <xf numFmtId="4" fontId="32" fillId="72" borderId="30" applyNumberFormat="0" applyProtection="0">
      <alignment horizontal="right" vertical="center"/>
    </xf>
    <xf numFmtId="4" fontId="32" fillId="63" borderId="30" applyNumberFormat="0" applyProtection="0">
      <alignment horizontal="right" vertical="center"/>
    </xf>
    <xf numFmtId="0" fontId="16" fillId="75" borderId="30" applyNumberFormat="0" applyProtection="0">
      <alignment horizontal="left" vertical="center" indent="1"/>
    </xf>
    <xf numFmtId="0" fontId="16" fillId="75" borderId="30" applyNumberFormat="0" applyProtection="0">
      <alignment horizontal="left" vertical="top" indent="1"/>
    </xf>
    <xf numFmtId="0" fontId="16" fillId="63" borderId="30" applyNumberFormat="0" applyProtection="0">
      <alignment horizontal="left" vertical="center" indent="1"/>
    </xf>
    <xf numFmtId="0" fontId="16" fillId="63" borderId="30" applyNumberFormat="0" applyProtection="0">
      <alignment horizontal="left" vertical="top" indent="1"/>
    </xf>
    <xf numFmtId="0" fontId="16" fillId="76" borderId="30" applyNumberFormat="0" applyProtection="0">
      <alignment horizontal="left" vertical="center" indent="1"/>
    </xf>
    <xf numFmtId="0" fontId="16" fillId="76" borderId="30" applyNumberFormat="0" applyProtection="0">
      <alignment horizontal="left" vertical="top" indent="1"/>
    </xf>
    <xf numFmtId="0" fontId="16" fillId="74" borderId="30" applyNumberFormat="0" applyProtection="0">
      <alignment horizontal="left" vertical="center" indent="1"/>
    </xf>
    <xf numFmtId="0" fontId="16" fillId="74" borderId="30" applyNumberFormat="0" applyProtection="0">
      <alignment horizontal="left" vertical="top" indent="1"/>
    </xf>
    <xf numFmtId="4" fontId="32" fillId="78" borderId="30" applyNumberFormat="0" applyProtection="0">
      <alignment vertical="center"/>
    </xf>
    <xf numFmtId="4" fontId="34" fillId="78" borderId="30" applyNumberFormat="0" applyProtection="0">
      <alignment vertical="center"/>
    </xf>
    <xf numFmtId="4" fontId="32" fillId="78" borderId="30" applyNumberFormat="0" applyProtection="0">
      <alignment horizontal="left" vertical="center" indent="1"/>
    </xf>
    <xf numFmtId="0" fontId="32" fillId="78" borderId="30" applyNumberFormat="0" applyProtection="0">
      <alignment horizontal="left" vertical="top" indent="1"/>
    </xf>
    <xf numFmtId="4" fontId="32" fillId="74" borderId="30" applyNumberFormat="0" applyProtection="0">
      <alignment horizontal="right" vertical="center"/>
    </xf>
    <xf numFmtId="4" fontId="34" fillId="74" borderId="30" applyNumberFormat="0" applyProtection="0">
      <alignment horizontal="right" vertical="center"/>
    </xf>
    <xf numFmtId="4" fontId="32" fillId="63" borderId="30" applyNumberFormat="0" applyProtection="0">
      <alignment horizontal="left" vertical="center" indent="1"/>
    </xf>
    <xf numFmtId="0" fontId="32" fillId="63" borderId="30" applyNumberFormat="0" applyProtection="0">
      <alignment horizontal="left" vertical="top" indent="1"/>
    </xf>
    <xf numFmtId="4" fontId="36" fillId="74" borderId="30" applyNumberFormat="0" applyProtection="0">
      <alignment horizontal="right" vertical="center"/>
    </xf>
    <xf numFmtId="0" fontId="32" fillId="78" borderId="71" applyNumberFormat="0" applyProtection="0">
      <alignment horizontal="left" vertical="top" indent="1"/>
    </xf>
    <xf numFmtId="4" fontId="34" fillId="78" borderId="71" applyNumberFormat="0" applyProtection="0">
      <alignment vertical="center"/>
    </xf>
    <xf numFmtId="0" fontId="57" fillId="91" borderId="60" applyNumberFormat="0" applyAlignment="0" applyProtection="0"/>
    <xf numFmtId="0" fontId="64" fillId="58" borderId="60" applyNumberFormat="0" applyAlignment="0" applyProtection="0"/>
    <xf numFmtId="0" fontId="16" fillId="57" borderId="61" applyNumberFormat="0" applyFont="0" applyAlignment="0" applyProtection="0"/>
    <xf numFmtId="0" fontId="29" fillId="0" borderId="63" applyNumberFormat="0" applyFill="0" applyAlignment="0" applyProtection="0"/>
    <xf numFmtId="4" fontId="69" fillId="96" borderId="64" applyNumberFormat="0" applyProtection="0">
      <alignment horizontal="left" vertical="center" indent="1"/>
    </xf>
    <xf numFmtId="4" fontId="69" fillId="96" borderId="64" applyNumberFormat="0" applyProtection="0">
      <alignment horizontal="left" vertical="center" indent="1"/>
    </xf>
    <xf numFmtId="0" fontId="69" fillId="75" borderId="30" applyNumberFormat="0" applyProtection="0">
      <alignment horizontal="left" vertical="top" indent="1"/>
    </xf>
    <xf numFmtId="0" fontId="69" fillId="63" borderId="30" applyNumberFormat="0" applyProtection="0">
      <alignment horizontal="left" vertical="top" indent="1"/>
    </xf>
    <xf numFmtId="0" fontId="69" fillId="76" borderId="30" applyNumberFormat="0" applyProtection="0">
      <alignment horizontal="left" vertical="top" indent="1"/>
    </xf>
    <xf numFmtId="0" fontId="69" fillId="74" borderId="30" applyNumberFormat="0" applyProtection="0">
      <alignment horizontal="left" vertical="top" indent="1"/>
    </xf>
    <xf numFmtId="4" fontId="69" fillId="0" borderId="64" applyNumberFormat="0" applyProtection="0">
      <alignment horizontal="right" vertical="center"/>
    </xf>
    <xf numFmtId="0" fontId="77" fillId="108" borderId="64" applyNumberFormat="0" applyAlignment="0" applyProtection="0"/>
    <xf numFmtId="0" fontId="64" fillId="58" borderId="64" applyNumberFormat="0" applyAlignment="0" applyProtection="0"/>
    <xf numFmtId="0" fontId="69" fillId="57" borderId="64" applyNumberFormat="0" applyFont="0" applyAlignment="0" applyProtection="0"/>
    <xf numFmtId="4" fontId="69" fillId="62" borderId="64" applyNumberFormat="0" applyProtection="0">
      <alignment vertical="center"/>
    </xf>
    <xf numFmtId="4" fontId="79" fillId="111" borderId="64" applyNumberFormat="0" applyProtection="0">
      <alignment vertical="center"/>
    </xf>
    <xf numFmtId="4" fontId="69" fillId="111" borderId="64" applyNumberFormat="0" applyProtection="0">
      <alignment horizontal="left" vertical="center" indent="1"/>
    </xf>
    <xf numFmtId="0" fontId="73" fillId="62" borderId="30" applyNumberFormat="0" applyProtection="0">
      <alignment horizontal="left" vertical="top" indent="1"/>
    </xf>
    <xf numFmtId="4" fontId="69" fillId="64" borderId="64" applyNumberFormat="0" applyProtection="0">
      <alignment horizontal="right" vertical="center"/>
    </xf>
    <xf numFmtId="4" fontId="69" fillId="112" borderId="64" applyNumberFormat="0" applyProtection="0">
      <alignment horizontal="right" vertical="center"/>
    </xf>
    <xf numFmtId="4" fontId="69" fillId="66" borderId="65" applyNumberFormat="0" applyProtection="0">
      <alignment horizontal="right" vertical="center"/>
    </xf>
    <xf numFmtId="4" fontId="69" fillId="67" borderId="64" applyNumberFormat="0" applyProtection="0">
      <alignment horizontal="right" vertical="center"/>
    </xf>
    <xf numFmtId="4" fontId="69" fillId="68" borderId="64" applyNumberFormat="0" applyProtection="0">
      <alignment horizontal="right" vertical="center"/>
    </xf>
    <xf numFmtId="4" fontId="69" fillId="69" borderId="64" applyNumberFormat="0" applyProtection="0">
      <alignment horizontal="right" vertical="center"/>
    </xf>
    <xf numFmtId="4" fontId="69" fillId="70" borderId="64" applyNumberFormat="0" applyProtection="0">
      <alignment horizontal="right" vertical="center"/>
    </xf>
    <xf numFmtId="4" fontId="69" fillId="71" borderId="64" applyNumberFormat="0" applyProtection="0">
      <alignment horizontal="right" vertical="center"/>
    </xf>
    <xf numFmtId="4" fontId="69" fillId="72" borderId="64" applyNumberFormat="0" applyProtection="0">
      <alignment horizontal="right" vertical="center"/>
    </xf>
    <xf numFmtId="4" fontId="69" fillId="73" borderId="65" applyNumberFormat="0" applyProtection="0">
      <alignment horizontal="left" vertical="center" indent="1"/>
    </xf>
    <xf numFmtId="4" fontId="16" fillId="75" borderId="65" applyNumberFormat="0" applyProtection="0">
      <alignment horizontal="left" vertical="center" indent="1"/>
    </xf>
    <xf numFmtId="4" fontId="16" fillId="75" borderId="65" applyNumberFormat="0" applyProtection="0">
      <alignment horizontal="left" vertical="center" indent="1"/>
    </xf>
    <xf numFmtId="4" fontId="69" fillId="63" borderId="64" applyNumberFormat="0" applyProtection="0">
      <alignment horizontal="right" vertical="center"/>
    </xf>
    <xf numFmtId="4" fontId="69" fillId="74" borderId="65" applyNumberFormat="0" applyProtection="0">
      <alignment horizontal="left" vertical="center" indent="1"/>
    </xf>
    <xf numFmtId="4" fontId="69" fillId="63" borderId="65" applyNumberFormat="0" applyProtection="0">
      <alignment horizontal="left" vertical="center" indent="1"/>
    </xf>
    <xf numFmtId="0" fontId="69" fillId="84" borderId="64" applyNumberFormat="0" applyProtection="0">
      <alignment horizontal="left" vertical="center" indent="1"/>
    </xf>
    <xf numFmtId="0" fontId="69" fillId="113" borderId="64" applyNumberFormat="0" applyProtection="0">
      <alignment horizontal="left" vertical="center" indent="1"/>
    </xf>
    <xf numFmtId="0" fontId="69" fillId="76" borderId="64" applyNumberFormat="0" applyProtection="0">
      <alignment horizontal="left" vertical="center" indent="1"/>
    </xf>
    <xf numFmtId="0" fontId="69" fillId="74" borderId="64" applyNumberFormat="0" applyProtection="0">
      <alignment horizontal="left" vertical="center" indent="1"/>
    </xf>
    <xf numFmtId="0" fontId="71" fillId="75" borderId="66" applyBorder="0"/>
    <xf numFmtId="4" fontId="72" fillId="78" borderId="30" applyNumberFormat="0" applyProtection="0">
      <alignment vertical="center"/>
    </xf>
    <xf numFmtId="4" fontId="72" fillId="84" borderId="30" applyNumberFormat="0" applyProtection="0">
      <alignment horizontal="left" vertical="center" indent="1"/>
    </xf>
    <xf numFmtId="0" fontId="72" fillId="78" borderId="30" applyNumberFormat="0" applyProtection="0">
      <alignment horizontal="left" vertical="top" indent="1"/>
    </xf>
    <xf numFmtId="4" fontId="79" fillId="81" borderId="64" applyNumberFormat="0" applyProtection="0">
      <alignment horizontal="right" vertical="center"/>
    </xf>
    <xf numFmtId="0" fontId="72" fillId="63" borderId="30" applyNumberFormat="0" applyProtection="0">
      <alignment horizontal="left" vertical="top" indent="1"/>
    </xf>
    <xf numFmtId="4" fontId="74" fillId="79" borderId="65" applyNumberFormat="0" applyProtection="0">
      <alignment horizontal="left" vertical="center" indent="1"/>
    </xf>
    <xf numFmtId="4" fontId="75" fillId="77" borderId="64" applyNumberFormat="0" applyProtection="0">
      <alignment horizontal="right" vertical="center"/>
    </xf>
    <xf numFmtId="0" fontId="29" fillId="0" borderId="63" applyNumberFormat="0" applyFill="0" applyAlignment="0" applyProtection="0"/>
    <xf numFmtId="0" fontId="85" fillId="84" borderId="60" applyNumberFormat="0" applyAlignment="0" applyProtection="0"/>
    <xf numFmtId="0" fontId="85" fillId="84" borderId="60" applyNumberFormat="0" applyAlignment="0" applyProtection="0"/>
    <xf numFmtId="0" fontId="57" fillId="91" borderId="60" applyNumberFormat="0" applyAlignment="0" applyProtection="0"/>
    <xf numFmtId="0" fontId="57" fillId="91" borderId="60" applyNumberFormat="0" applyAlignment="0" applyProtection="0"/>
    <xf numFmtId="0" fontId="91" fillId="84" borderId="60" applyNumberFormat="0" applyAlignment="0" applyProtection="0"/>
    <xf numFmtId="0" fontId="91" fillId="84" borderId="60" applyNumberFormat="0" applyAlignment="0" applyProtection="0"/>
    <xf numFmtId="0" fontId="64" fillId="58" borderId="60" applyNumberFormat="0" applyAlignment="0" applyProtection="0"/>
    <xf numFmtId="0" fontId="64" fillId="58" borderId="60" applyNumberFormat="0" applyAlignment="0" applyProtection="0"/>
    <xf numFmtId="0" fontId="16" fillId="78" borderId="61" applyNumberFormat="0" applyFont="0" applyAlignment="0" applyProtection="0"/>
    <xf numFmtId="0" fontId="16" fillId="78" borderId="61" applyNumberFormat="0" applyFont="0" applyAlignment="0" applyProtection="0"/>
    <xf numFmtId="0" fontId="69" fillId="57" borderId="64" applyNumberFormat="0" applyFont="0" applyAlignment="0" applyProtection="0"/>
    <xf numFmtId="0" fontId="16" fillId="57" borderId="61" applyNumberFormat="0" applyFont="0" applyAlignment="0" applyProtection="0"/>
    <xf numFmtId="0" fontId="16" fillId="57" borderId="61" applyNumberFormat="0" applyFont="0" applyAlignment="0" applyProtection="0"/>
    <xf numFmtId="4" fontId="30" fillId="62" borderId="30" applyNumberFormat="0" applyProtection="0">
      <alignment vertical="center"/>
    </xf>
    <xf numFmtId="4" fontId="33" fillId="111" borderId="30" applyNumberFormat="0" applyProtection="0">
      <alignment vertical="center"/>
    </xf>
    <xf numFmtId="4" fontId="33" fillId="111" borderId="30" applyNumberFormat="0" applyProtection="0">
      <alignment vertical="center"/>
    </xf>
    <xf numFmtId="4" fontId="30" fillId="62" borderId="30" applyNumberFormat="0" applyProtection="0">
      <alignment vertical="center"/>
    </xf>
    <xf numFmtId="4" fontId="30" fillId="62" borderId="30" applyNumberFormat="0" applyProtection="0">
      <alignment vertical="center"/>
    </xf>
    <xf numFmtId="4" fontId="31" fillId="62" borderId="30" applyNumberFormat="0" applyProtection="0">
      <alignment vertical="center"/>
    </xf>
    <xf numFmtId="4" fontId="94" fillId="111" borderId="30" applyNumberFormat="0" applyProtection="0">
      <alignment vertical="center"/>
    </xf>
    <xf numFmtId="4" fontId="94" fillId="111" borderId="30" applyNumberFormat="0" applyProtection="0">
      <alignment vertical="center"/>
    </xf>
    <xf numFmtId="4" fontId="31" fillId="62" borderId="30" applyNumberFormat="0" applyProtection="0">
      <alignment vertical="center"/>
    </xf>
    <xf numFmtId="4" fontId="30" fillId="62" borderId="30" applyNumberFormat="0" applyProtection="0">
      <alignment horizontal="left" vertical="center" indent="1"/>
    </xf>
    <xf numFmtId="4" fontId="95" fillId="111" borderId="30" applyNumberFormat="0" applyProtection="0">
      <alignment horizontal="left" vertical="center" indent="1"/>
    </xf>
    <xf numFmtId="4" fontId="95" fillId="111" borderId="30" applyNumberFormat="0" applyProtection="0">
      <alignment horizontal="left" vertical="center" indent="1"/>
    </xf>
    <xf numFmtId="4" fontId="30" fillId="62" borderId="30" applyNumberFormat="0" applyProtection="0">
      <alignment horizontal="left" vertical="center" indent="1"/>
    </xf>
    <xf numFmtId="4" fontId="30" fillId="62" borderId="30" applyNumberFormat="0" applyProtection="0">
      <alignment horizontal="left" vertical="center" indent="1"/>
    </xf>
    <xf numFmtId="0" fontId="30" fillId="62" borderId="30" applyNumberFormat="0" applyProtection="0">
      <alignment horizontal="left" vertical="top" indent="1"/>
    </xf>
    <xf numFmtId="4" fontId="32" fillId="64" borderId="30" applyNumberFormat="0" applyProtection="0">
      <alignment horizontal="right" vertical="center"/>
    </xf>
    <xf numFmtId="4" fontId="95" fillId="127" borderId="30" applyNumberFormat="0" applyProtection="0">
      <alignment horizontal="right" vertical="center"/>
    </xf>
    <xf numFmtId="4" fontId="95" fillId="127" borderId="30" applyNumberFormat="0" applyProtection="0">
      <alignment horizontal="right" vertical="center"/>
    </xf>
    <xf numFmtId="4" fontId="32" fillId="64" borderId="30" applyNumberFormat="0" applyProtection="0">
      <alignment horizontal="right" vertical="center"/>
    </xf>
    <xf numFmtId="4" fontId="32" fillId="64" borderId="30" applyNumberFormat="0" applyProtection="0">
      <alignment horizontal="right" vertical="center"/>
    </xf>
    <xf numFmtId="4" fontId="32" fillId="65" borderId="30" applyNumberFormat="0" applyProtection="0">
      <alignment horizontal="right" vertical="center"/>
    </xf>
    <xf numFmtId="4" fontId="95" fillId="95" borderId="30" applyNumberFormat="0" applyProtection="0">
      <alignment horizontal="right" vertical="center"/>
    </xf>
    <xf numFmtId="4" fontId="95" fillId="9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6" borderId="30" applyNumberFormat="0" applyProtection="0">
      <alignment horizontal="right" vertical="center"/>
    </xf>
    <xf numFmtId="4" fontId="95" fillId="128" borderId="30" applyNumberFormat="0" applyProtection="0">
      <alignment horizontal="right" vertical="center"/>
    </xf>
    <xf numFmtId="4" fontId="95" fillId="128" borderId="30" applyNumberFormat="0" applyProtection="0">
      <alignment horizontal="right" vertical="center"/>
    </xf>
    <xf numFmtId="4" fontId="32" fillId="66" borderId="30" applyNumberFormat="0" applyProtection="0">
      <alignment horizontal="right" vertical="center"/>
    </xf>
    <xf numFmtId="4" fontId="32" fillId="66" borderId="30" applyNumberFormat="0" applyProtection="0">
      <alignment horizontal="right" vertical="center"/>
    </xf>
    <xf numFmtId="4" fontId="32" fillId="67" borderId="30" applyNumberFormat="0" applyProtection="0">
      <alignment horizontal="right" vertical="center"/>
    </xf>
    <xf numFmtId="4" fontId="95" fillId="80" borderId="30" applyNumberFormat="0" applyProtection="0">
      <alignment horizontal="right" vertical="center"/>
    </xf>
    <xf numFmtId="4" fontId="95" fillId="80" borderId="30" applyNumberFormat="0" applyProtection="0">
      <alignment horizontal="right" vertical="center"/>
    </xf>
    <xf numFmtId="4" fontId="32" fillId="67" borderId="30" applyNumberFormat="0" applyProtection="0">
      <alignment horizontal="right" vertical="center"/>
    </xf>
    <xf numFmtId="4" fontId="32" fillId="67" borderId="30" applyNumberFormat="0" applyProtection="0">
      <alignment horizontal="right" vertical="center"/>
    </xf>
    <xf numFmtId="4" fontId="32" fillId="68" borderId="30" applyNumberFormat="0" applyProtection="0">
      <alignment horizontal="right" vertical="center"/>
    </xf>
    <xf numFmtId="4" fontId="95" fillId="129" borderId="30" applyNumberFormat="0" applyProtection="0">
      <alignment horizontal="right" vertical="center"/>
    </xf>
    <xf numFmtId="4" fontId="95" fillId="129" borderId="30" applyNumberFormat="0" applyProtection="0">
      <alignment horizontal="right" vertical="center"/>
    </xf>
    <xf numFmtId="4" fontId="32" fillId="68" borderId="30" applyNumberFormat="0" applyProtection="0">
      <alignment horizontal="right" vertical="center"/>
    </xf>
    <xf numFmtId="4" fontId="32" fillId="68" borderId="30" applyNumberFormat="0" applyProtection="0">
      <alignment horizontal="right" vertical="center"/>
    </xf>
    <xf numFmtId="4" fontId="32" fillId="69" borderId="30" applyNumberFormat="0" applyProtection="0">
      <alignment horizontal="right" vertical="center"/>
    </xf>
    <xf numFmtId="4" fontId="95" fillId="83" borderId="30" applyNumberFormat="0" applyProtection="0">
      <alignment horizontal="right" vertical="center"/>
    </xf>
    <xf numFmtId="4" fontId="95" fillId="83" borderId="30" applyNumberFormat="0" applyProtection="0">
      <alignment horizontal="right" vertical="center"/>
    </xf>
    <xf numFmtId="4" fontId="32" fillId="69" borderId="30" applyNumberFormat="0" applyProtection="0">
      <alignment horizontal="right" vertical="center"/>
    </xf>
    <xf numFmtId="4" fontId="32" fillId="69" borderId="30" applyNumberFormat="0" applyProtection="0">
      <alignment horizontal="right" vertical="center"/>
    </xf>
    <xf numFmtId="4" fontId="32" fillId="70" borderId="30" applyNumberFormat="0" applyProtection="0">
      <alignment horizontal="right" vertical="center"/>
    </xf>
    <xf numFmtId="4" fontId="95" fillId="130" borderId="30" applyNumberFormat="0" applyProtection="0">
      <alignment horizontal="right" vertical="center"/>
    </xf>
    <xf numFmtId="4" fontId="95" fillId="130" borderId="30" applyNumberFormat="0" applyProtection="0">
      <alignment horizontal="right" vertical="center"/>
    </xf>
    <xf numFmtId="4" fontId="32" fillId="70" borderId="30" applyNumberFormat="0" applyProtection="0">
      <alignment horizontal="right" vertical="center"/>
    </xf>
    <xf numFmtId="4" fontId="32" fillId="70" borderId="30" applyNumberFormat="0" applyProtection="0">
      <alignment horizontal="right" vertical="center"/>
    </xf>
    <xf numFmtId="4" fontId="32" fillId="71" borderId="30" applyNumberFormat="0" applyProtection="0">
      <alignment horizontal="right" vertical="center"/>
    </xf>
    <xf numFmtId="4" fontId="95" fillId="131" borderId="30" applyNumberFormat="0" applyProtection="0">
      <alignment horizontal="right" vertical="center"/>
    </xf>
    <xf numFmtId="4" fontId="95" fillId="131" borderId="30" applyNumberFormat="0" applyProtection="0">
      <alignment horizontal="right" vertical="center"/>
    </xf>
    <xf numFmtId="4" fontId="32" fillId="71" borderId="30" applyNumberFormat="0" applyProtection="0">
      <alignment horizontal="right" vertical="center"/>
    </xf>
    <xf numFmtId="4" fontId="32" fillId="71" borderId="30" applyNumberFormat="0" applyProtection="0">
      <alignment horizontal="right" vertical="center"/>
    </xf>
    <xf numFmtId="4" fontId="32" fillId="72" borderId="30" applyNumberFormat="0" applyProtection="0">
      <alignment horizontal="right" vertical="center"/>
    </xf>
    <xf numFmtId="4" fontId="95" fillId="132" borderId="30" applyNumberFormat="0" applyProtection="0">
      <alignment horizontal="right" vertical="center"/>
    </xf>
    <xf numFmtId="4" fontId="95" fillId="132" borderId="30" applyNumberFormat="0" applyProtection="0">
      <alignment horizontal="right" vertical="center"/>
    </xf>
    <xf numFmtId="4" fontId="32" fillId="72" borderId="30" applyNumberFormat="0" applyProtection="0">
      <alignment horizontal="right" vertical="center"/>
    </xf>
    <xf numFmtId="4" fontId="32" fillId="72" borderId="30" applyNumberFormat="0" applyProtection="0">
      <alignment horizontal="right" vertical="center"/>
    </xf>
    <xf numFmtId="4" fontId="32" fillId="63" borderId="30" applyNumberFormat="0" applyProtection="0">
      <alignment horizontal="right" vertical="center"/>
    </xf>
    <xf numFmtId="4" fontId="95" fillId="93" borderId="30" applyNumberFormat="0" applyProtection="0">
      <alignment horizontal="right" vertical="center"/>
    </xf>
    <xf numFmtId="4" fontId="95" fillId="93" borderId="30" applyNumberFormat="0" applyProtection="0">
      <alignment horizontal="right" vertical="center"/>
    </xf>
    <xf numFmtId="4" fontId="32" fillId="63" borderId="30" applyNumberFormat="0" applyProtection="0">
      <alignment horizontal="right" vertical="center"/>
    </xf>
    <xf numFmtId="4" fontId="32" fillId="63" borderId="30" applyNumberFormat="0" applyProtection="0">
      <alignment horizontal="right" vertical="center"/>
    </xf>
    <xf numFmtId="0" fontId="16" fillId="75" borderId="3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center" indent="1"/>
    </xf>
    <xf numFmtId="0" fontId="16" fillId="75" borderId="30" applyNumberFormat="0" applyProtection="0">
      <alignment horizontal="left" vertical="top" indent="1"/>
    </xf>
    <xf numFmtId="0" fontId="69" fillId="75" borderId="30" applyNumberFormat="0" applyProtection="0">
      <alignment horizontal="left" vertical="top" indent="1"/>
    </xf>
    <xf numFmtId="0" fontId="16" fillId="75" borderId="30" applyNumberFormat="0" applyProtection="0">
      <alignment horizontal="left" vertical="top" indent="1"/>
    </xf>
    <xf numFmtId="0" fontId="16" fillId="75" borderId="30" applyNumberFormat="0" applyProtection="0">
      <alignment horizontal="left" vertical="top" indent="1"/>
    </xf>
    <xf numFmtId="0" fontId="16" fillId="63" borderId="30" applyNumberFormat="0" applyProtection="0">
      <alignment horizontal="left" vertical="center" indent="1"/>
    </xf>
    <xf numFmtId="0" fontId="16" fillId="63" borderId="30" applyNumberFormat="0" applyProtection="0">
      <alignment horizontal="left" vertical="center" indent="1"/>
    </xf>
    <xf numFmtId="0" fontId="16" fillId="63" borderId="30" applyNumberFormat="0" applyProtection="0">
      <alignment horizontal="left" vertical="center" indent="1"/>
    </xf>
    <xf numFmtId="0" fontId="16" fillId="63" borderId="30" applyNumberFormat="0" applyProtection="0">
      <alignment horizontal="left" vertical="center" indent="1"/>
    </xf>
    <xf numFmtId="0" fontId="16" fillId="63" borderId="30" applyNumberFormat="0" applyProtection="0">
      <alignment horizontal="left" vertical="top" indent="1"/>
    </xf>
    <xf numFmtId="0" fontId="69" fillId="63" borderId="30" applyNumberFormat="0" applyProtection="0">
      <alignment horizontal="left" vertical="top" indent="1"/>
    </xf>
    <xf numFmtId="0" fontId="16" fillId="63" borderId="30" applyNumberFormat="0" applyProtection="0">
      <alignment horizontal="left" vertical="top" indent="1"/>
    </xf>
    <xf numFmtId="0" fontId="16" fillId="63" borderId="30" applyNumberFormat="0" applyProtection="0">
      <alignment horizontal="left" vertical="top" indent="1"/>
    </xf>
    <xf numFmtId="0" fontId="16" fillId="76" borderId="30" applyNumberFormat="0" applyProtection="0">
      <alignment horizontal="left" vertical="center" indent="1"/>
    </xf>
    <xf numFmtId="0" fontId="16" fillId="76" borderId="30" applyNumberFormat="0" applyProtection="0">
      <alignment horizontal="left" vertical="center" indent="1"/>
    </xf>
    <xf numFmtId="0" fontId="16" fillId="76" borderId="30" applyNumberFormat="0" applyProtection="0">
      <alignment horizontal="left" vertical="center" indent="1"/>
    </xf>
    <xf numFmtId="0" fontId="16" fillId="76" borderId="30" applyNumberFormat="0" applyProtection="0">
      <alignment horizontal="left" vertical="center" indent="1"/>
    </xf>
    <xf numFmtId="0" fontId="16" fillId="76" borderId="30" applyNumberFormat="0" applyProtection="0">
      <alignment horizontal="left" vertical="top" indent="1"/>
    </xf>
    <xf numFmtId="0" fontId="69" fillId="76" borderId="30" applyNumberFormat="0" applyProtection="0">
      <alignment horizontal="left" vertical="top" indent="1"/>
    </xf>
    <xf numFmtId="0" fontId="16" fillId="76" borderId="30" applyNumberFormat="0" applyProtection="0">
      <alignment horizontal="left" vertical="top" indent="1"/>
    </xf>
    <xf numFmtId="0" fontId="16" fillId="76" borderId="30" applyNumberFormat="0" applyProtection="0">
      <alignment horizontal="left" vertical="top" indent="1"/>
    </xf>
    <xf numFmtId="0" fontId="16" fillId="74" borderId="30" applyNumberFormat="0" applyProtection="0">
      <alignment horizontal="left" vertical="center" indent="1"/>
    </xf>
    <xf numFmtId="0" fontId="16" fillId="74" borderId="30" applyNumberFormat="0" applyProtection="0">
      <alignment horizontal="left" vertical="center" indent="1"/>
    </xf>
    <xf numFmtId="0" fontId="16" fillId="74" borderId="30" applyNumberFormat="0" applyProtection="0">
      <alignment horizontal="left" vertical="center" indent="1"/>
    </xf>
    <xf numFmtId="0" fontId="16" fillId="74" borderId="30" applyNumberFormat="0" applyProtection="0">
      <alignment horizontal="left" vertical="center" indent="1"/>
    </xf>
    <xf numFmtId="0" fontId="16" fillId="74" borderId="30" applyNumberFormat="0" applyProtection="0">
      <alignment horizontal="left" vertical="top" indent="1"/>
    </xf>
    <xf numFmtId="0" fontId="69" fillId="74" borderId="30" applyNumberFormat="0" applyProtection="0">
      <alignment horizontal="left" vertical="top" indent="1"/>
    </xf>
    <xf numFmtId="0" fontId="16" fillId="74" borderId="30" applyNumberFormat="0" applyProtection="0">
      <alignment horizontal="left" vertical="top" indent="1"/>
    </xf>
    <xf numFmtId="0" fontId="16" fillId="74" borderId="30" applyNumberFormat="0" applyProtection="0">
      <alignment horizontal="left" vertical="top" indent="1"/>
    </xf>
    <xf numFmtId="4" fontId="32" fillId="78" borderId="30" applyNumberFormat="0" applyProtection="0">
      <alignment vertical="center"/>
    </xf>
    <xf numFmtId="4" fontId="95" fillId="134" borderId="30" applyNumberFormat="0" applyProtection="0">
      <alignment vertical="center"/>
    </xf>
    <xf numFmtId="4" fontId="95" fillId="134" borderId="30" applyNumberFormat="0" applyProtection="0">
      <alignment vertical="center"/>
    </xf>
    <xf numFmtId="4" fontId="32" fillId="78" borderId="30" applyNumberFormat="0" applyProtection="0">
      <alignment vertical="center"/>
    </xf>
    <xf numFmtId="4" fontId="34" fillId="78" borderId="30" applyNumberFormat="0" applyProtection="0">
      <alignment vertical="center"/>
    </xf>
    <xf numFmtId="4" fontId="96" fillId="134" borderId="30" applyNumberFormat="0" applyProtection="0">
      <alignment vertical="center"/>
    </xf>
    <xf numFmtId="4" fontId="96" fillId="134" borderId="30" applyNumberFormat="0" applyProtection="0">
      <alignment vertical="center"/>
    </xf>
    <xf numFmtId="4" fontId="34" fillId="78" borderId="30" applyNumberFormat="0" applyProtection="0">
      <alignment vertical="center"/>
    </xf>
    <xf numFmtId="4" fontId="32" fillId="78" borderId="30" applyNumberFormat="0" applyProtection="0">
      <alignment horizontal="left" vertical="center" indent="1"/>
    </xf>
    <xf numFmtId="4" fontId="33" fillId="93" borderId="67" applyNumberFormat="0" applyProtection="0">
      <alignment horizontal="left" vertical="center" indent="1"/>
    </xf>
    <xf numFmtId="4" fontId="33" fillId="93" borderId="67" applyNumberFormat="0" applyProtection="0">
      <alignment horizontal="left" vertical="center" indent="1"/>
    </xf>
    <xf numFmtId="4" fontId="32" fillId="78" borderId="30" applyNumberFormat="0" applyProtection="0">
      <alignment horizontal="left" vertical="center" indent="1"/>
    </xf>
    <xf numFmtId="0" fontId="32" fillId="78" borderId="30" applyNumberFormat="0" applyProtection="0">
      <alignment horizontal="left" vertical="top" indent="1"/>
    </xf>
    <xf numFmtId="4" fontId="32" fillId="74" borderId="30" applyNumberFormat="0" applyProtection="0">
      <alignment horizontal="right" vertical="center"/>
    </xf>
    <xf numFmtId="4" fontId="95" fillId="134" borderId="30" applyNumberFormat="0" applyProtection="0">
      <alignment horizontal="right" vertical="center"/>
    </xf>
    <xf numFmtId="4" fontId="95" fillId="13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4" fillId="74" borderId="30" applyNumberFormat="0" applyProtection="0">
      <alignment horizontal="right" vertical="center"/>
    </xf>
    <xf numFmtId="4" fontId="96" fillId="134" borderId="30" applyNumberFormat="0" applyProtection="0">
      <alignment horizontal="right" vertical="center"/>
    </xf>
    <xf numFmtId="4" fontId="96" fillId="134" borderId="30" applyNumberFormat="0" applyProtection="0">
      <alignment horizontal="right" vertical="center"/>
    </xf>
    <xf numFmtId="4" fontId="34" fillId="74" borderId="30" applyNumberFormat="0" applyProtection="0">
      <alignment horizontal="right" vertical="center"/>
    </xf>
    <xf numFmtId="4" fontId="69" fillId="96" borderId="64" applyNumberFormat="0" applyProtection="0">
      <alignment horizontal="left" vertical="center" indent="1"/>
    </xf>
    <xf numFmtId="4" fontId="69" fillId="96" borderId="64" applyNumberFormat="0" applyProtection="0">
      <alignment horizontal="left" vertical="center" indent="1"/>
    </xf>
    <xf numFmtId="4" fontId="33" fillId="93" borderId="30" applyNumberFormat="0" applyProtection="0">
      <alignment horizontal="left" vertical="center" indent="1"/>
    </xf>
    <xf numFmtId="4" fontId="69" fillId="96" borderId="64" applyNumberFormat="0" applyProtection="0">
      <alignment horizontal="left" vertical="center" indent="1"/>
    </xf>
    <xf numFmtId="4" fontId="69" fillId="96" borderId="64" applyNumberFormat="0" applyProtection="0">
      <alignment horizontal="left" vertical="center" indent="1"/>
    </xf>
    <xf numFmtId="4" fontId="32" fillId="63" borderId="30" applyNumberFormat="0" applyProtection="0">
      <alignment horizontal="left" vertical="center" indent="1"/>
    </xf>
    <xf numFmtId="4" fontId="33" fillId="93" borderId="30" applyNumberFormat="0" applyProtection="0">
      <alignment horizontal="left" vertical="center" indent="1"/>
    </xf>
    <xf numFmtId="0" fontId="32" fillId="63" borderId="30" applyNumberFormat="0" applyProtection="0">
      <alignment horizontal="left" vertical="top" indent="1"/>
    </xf>
    <xf numFmtId="4" fontId="35" fillId="94" borderId="67" applyNumberFormat="0" applyProtection="0">
      <alignment horizontal="left" vertical="center" indent="1"/>
    </xf>
    <xf numFmtId="4" fontId="35" fillId="94" borderId="67" applyNumberFormat="0" applyProtection="0">
      <alignment horizontal="left" vertical="center" indent="1"/>
    </xf>
    <xf numFmtId="4" fontId="36"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6" fillId="74" borderId="30" applyNumberFormat="0" applyProtection="0">
      <alignment horizontal="right" vertical="center"/>
    </xf>
    <xf numFmtId="0" fontId="29" fillId="0" borderId="68" applyNumberFormat="0" applyFill="0" applyAlignment="0" applyProtection="0"/>
    <xf numFmtId="0" fontId="29" fillId="0" borderId="68" applyNumberFormat="0" applyFill="0" applyAlignment="0" applyProtection="0"/>
    <xf numFmtId="4" fontId="69" fillId="62" borderId="64" applyNumberFormat="0" applyProtection="0">
      <alignment vertical="center"/>
    </xf>
    <xf numFmtId="4" fontId="69" fillId="111" borderId="64" applyNumberFormat="0" applyProtection="0">
      <alignment horizontal="left" vertical="center" indent="1"/>
    </xf>
    <xf numFmtId="4" fontId="69" fillId="96" borderId="64" applyNumberFormat="0" applyProtection="0">
      <alignment horizontal="left" vertical="center" indent="1"/>
    </xf>
    <xf numFmtId="4" fontId="69" fillId="64" borderId="64" applyNumberFormat="0" applyProtection="0">
      <alignment horizontal="right" vertical="center"/>
    </xf>
    <xf numFmtId="4" fontId="69" fillId="112" borderId="64" applyNumberFormat="0" applyProtection="0">
      <alignment horizontal="right" vertical="center"/>
    </xf>
    <xf numFmtId="4" fontId="69" fillId="66" borderId="65" applyNumberFormat="0" applyProtection="0">
      <alignment horizontal="right" vertical="center"/>
    </xf>
    <xf numFmtId="4" fontId="69" fillId="67" borderId="64" applyNumberFormat="0" applyProtection="0">
      <alignment horizontal="right" vertical="center"/>
    </xf>
    <xf numFmtId="4" fontId="69" fillId="68" borderId="64" applyNumberFormat="0" applyProtection="0">
      <alignment horizontal="right" vertical="center"/>
    </xf>
    <xf numFmtId="4" fontId="69" fillId="69" borderId="64" applyNumberFormat="0" applyProtection="0">
      <alignment horizontal="right" vertical="center"/>
    </xf>
    <xf numFmtId="4" fontId="69" fillId="70" borderId="64" applyNumberFormat="0" applyProtection="0">
      <alignment horizontal="right" vertical="center"/>
    </xf>
    <xf numFmtId="4" fontId="69" fillId="71" borderId="64" applyNumberFormat="0" applyProtection="0">
      <alignment horizontal="right" vertical="center"/>
    </xf>
    <xf numFmtId="4" fontId="69" fillId="72" borderId="64" applyNumberFormat="0" applyProtection="0">
      <alignment horizontal="right" vertical="center"/>
    </xf>
    <xf numFmtId="4" fontId="69" fillId="73" borderId="65" applyNumberFormat="0" applyProtection="0">
      <alignment horizontal="left" vertical="center" indent="1"/>
    </xf>
    <xf numFmtId="4" fontId="69" fillId="63" borderId="64" applyNumberFormat="0" applyProtection="0">
      <alignment horizontal="right" vertical="center"/>
    </xf>
    <xf numFmtId="4" fontId="69" fillId="74" borderId="65" applyNumberFormat="0" applyProtection="0">
      <alignment horizontal="left" vertical="center" indent="1"/>
    </xf>
    <xf numFmtId="4" fontId="69" fillId="63" borderId="65" applyNumberFormat="0" applyProtection="0">
      <alignment horizontal="left" vertical="center" indent="1"/>
    </xf>
    <xf numFmtId="0" fontId="69" fillId="84" borderId="64" applyNumberFormat="0" applyProtection="0">
      <alignment horizontal="left" vertical="center" indent="1"/>
    </xf>
    <xf numFmtId="0" fontId="69" fillId="113" borderId="64" applyNumberFormat="0" applyProtection="0">
      <alignment horizontal="left" vertical="center" indent="1"/>
    </xf>
    <xf numFmtId="0" fontId="69" fillId="76" borderId="64" applyNumberFormat="0" applyProtection="0">
      <alignment horizontal="left" vertical="center" indent="1"/>
    </xf>
    <xf numFmtId="0" fontId="69" fillId="74" borderId="64" applyNumberFormat="0" applyProtection="0">
      <alignment horizontal="left" vertical="center" indent="1"/>
    </xf>
    <xf numFmtId="4" fontId="69" fillId="0" borderId="64" applyNumberFormat="0" applyProtection="0">
      <alignment horizontal="right" vertical="center"/>
    </xf>
    <xf numFmtId="4" fontId="32" fillId="63" borderId="30" applyNumberFormat="0" applyProtection="0">
      <alignment horizontal="left" vertical="center" indent="1"/>
    </xf>
    <xf numFmtId="0" fontId="30" fillId="62" borderId="30" applyNumberFormat="0" applyProtection="0">
      <alignment horizontal="left" vertical="top" indent="1"/>
    </xf>
    <xf numFmtId="4" fontId="69" fillId="96" borderId="64" applyNumberFormat="0" applyProtection="0">
      <alignment horizontal="left" vertical="center" indent="1"/>
    </xf>
    <xf numFmtId="4" fontId="36" fillId="74" borderId="30" applyNumberFormat="0" applyProtection="0">
      <alignment horizontal="right" vertical="center"/>
    </xf>
    <xf numFmtId="4" fontId="16" fillId="75" borderId="65" applyNumberFormat="0" applyProtection="0">
      <alignment horizontal="left" vertical="center" indent="1"/>
    </xf>
    <xf numFmtId="4" fontId="16" fillId="75" borderId="65" applyNumberFormat="0" applyProtection="0">
      <alignment horizontal="left" vertical="center" indent="1"/>
    </xf>
    <xf numFmtId="4" fontId="69" fillId="111" borderId="91" applyNumberFormat="0" applyProtection="0">
      <alignment horizontal="left" vertical="center" indent="1"/>
    </xf>
    <xf numFmtId="0" fontId="16" fillId="76" borderId="97" applyNumberFormat="0" applyProtection="0">
      <alignment horizontal="left" vertical="center" indent="1"/>
    </xf>
    <xf numFmtId="4" fontId="95" fillId="128" borderId="110" applyNumberFormat="0" applyProtection="0">
      <alignment horizontal="right" vertical="center"/>
    </xf>
    <xf numFmtId="4" fontId="96" fillId="134" borderId="110" applyNumberFormat="0" applyProtection="0">
      <alignment vertical="center"/>
    </xf>
    <xf numFmtId="4" fontId="69" fillId="74" borderId="105" applyNumberFormat="0" applyProtection="0">
      <alignment horizontal="left" vertical="center" indent="1"/>
    </xf>
    <xf numFmtId="0" fontId="69" fillId="74" borderId="71" applyNumberFormat="0" applyProtection="0">
      <alignment horizontal="left" vertical="top" indent="1"/>
    </xf>
    <xf numFmtId="4" fontId="32" fillId="69" borderId="123" applyNumberFormat="0" applyProtection="0">
      <alignment horizontal="right" vertical="center"/>
    </xf>
    <xf numFmtId="0" fontId="69" fillId="63" borderId="71" applyNumberFormat="0" applyProtection="0">
      <alignment horizontal="left" vertical="top" indent="1"/>
    </xf>
    <xf numFmtId="0" fontId="16" fillId="74" borderId="84" applyNumberFormat="0" applyProtection="0">
      <alignment horizontal="left" vertical="top" indent="1"/>
    </xf>
    <xf numFmtId="4" fontId="32" fillId="69" borderId="110" applyNumberFormat="0" applyProtection="0">
      <alignment horizontal="right" vertical="center"/>
    </xf>
    <xf numFmtId="4" fontId="32" fillId="68" borderId="110" applyNumberFormat="0" applyProtection="0">
      <alignment horizontal="right" vertical="center"/>
    </xf>
    <xf numFmtId="0" fontId="69" fillId="84" borderId="78" applyNumberFormat="0" applyProtection="0">
      <alignment horizontal="left" vertical="center" indent="1"/>
    </xf>
    <xf numFmtId="4" fontId="69" fillId="67" borderId="78" applyNumberFormat="0" applyProtection="0">
      <alignment horizontal="right" vertical="center"/>
    </xf>
    <xf numFmtId="4" fontId="69" fillId="66" borderId="79" applyNumberFormat="0" applyProtection="0">
      <alignment horizontal="right" vertical="center"/>
    </xf>
    <xf numFmtId="4" fontId="32" fillId="78" borderId="97" applyNumberFormat="0" applyProtection="0">
      <alignment vertical="center"/>
    </xf>
    <xf numFmtId="4" fontId="34" fillId="74" borderId="71" applyNumberFormat="0" applyProtection="0">
      <alignment horizontal="right" vertical="center"/>
    </xf>
    <xf numFmtId="4" fontId="96" fillId="134" borderId="71" applyNumberFormat="0" applyProtection="0">
      <alignment horizontal="right" vertical="center"/>
    </xf>
    <xf numFmtId="4" fontId="96" fillId="134" borderId="71" applyNumberFormat="0" applyProtection="0">
      <alignment horizontal="right" vertical="center"/>
    </xf>
    <xf numFmtId="4" fontId="34" fillId="74" borderId="71" applyNumberFormat="0" applyProtection="0">
      <alignment horizontal="right" vertical="center"/>
    </xf>
    <xf numFmtId="4" fontId="69" fillId="96" borderId="78" applyNumberFormat="0" applyProtection="0">
      <alignment horizontal="left" vertical="center" indent="1"/>
    </xf>
    <xf numFmtId="4" fontId="69" fillId="96" borderId="78" applyNumberFormat="0" applyProtection="0">
      <alignment horizontal="left" vertical="center" indent="1"/>
    </xf>
    <xf numFmtId="4" fontId="33" fillId="93" borderId="71" applyNumberFormat="0" applyProtection="0">
      <alignment horizontal="left" vertical="center" indent="1"/>
    </xf>
    <xf numFmtId="4" fontId="69" fillId="96" borderId="78" applyNumberFormat="0" applyProtection="0">
      <alignment horizontal="left" vertical="center" indent="1"/>
    </xf>
    <xf numFmtId="4" fontId="69" fillId="96" borderId="78" applyNumberFormat="0" applyProtection="0">
      <alignment horizontal="left" vertical="center" indent="1"/>
    </xf>
    <xf numFmtId="4" fontId="32" fillId="63" borderId="71" applyNumberFormat="0" applyProtection="0">
      <alignment horizontal="left" vertical="center" indent="1"/>
    </xf>
    <xf numFmtId="4" fontId="33" fillId="93" borderId="71" applyNumberFormat="0" applyProtection="0">
      <alignment horizontal="left" vertical="center" indent="1"/>
    </xf>
    <xf numFmtId="0" fontId="32" fillId="63" borderId="71" applyNumberFormat="0" applyProtection="0">
      <alignment horizontal="left" vertical="top" indent="1"/>
    </xf>
    <xf numFmtId="0" fontId="69" fillId="74" borderId="117" applyNumberFormat="0" applyProtection="0">
      <alignment horizontal="left" vertical="center" indent="1"/>
    </xf>
    <xf numFmtId="4" fontId="35" fillId="94" borderId="81" applyNumberFormat="0" applyProtection="0">
      <alignment horizontal="left" vertical="center" indent="1"/>
    </xf>
    <xf numFmtId="4" fontId="35" fillId="94" borderId="81" applyNumberFormat="0" applyProtection="0">
      <alignment horizontal="left" vertical="center" indent="1"/>
    </xf>
    <xf numFmtId="0" fontId="69" fillId="114" borderId="69"/>
    <xf numFmtId="4" fontId="36" fillId="74" borderId="71" applyNumberFormat="0" applyProtection="0">
      <alignment horizontal="right" vertical="center"/>
    </xf>
    <xf numFmtId="4" fontId="97" fillId="134" borderId="71" applyNumberFormat="0" applyProtection="0">
      <alignment horizontal="right" vertical="center"/>
    </xf>
    <xf numFmtId="4" fontId="97" fillId="134" borderId="71" applyNumberFormat="0" applyProtection="0">
      <alignment horizontal="right" vertical="center"/>
    </xf>
    <xf numFmtId="4" fontId="36" fillId="74" borderId="71" applyNumberFormat="0" applyProtection="0">
      <alignment horizontal="right" vertical="center"/>
    </xf>
    <xf numFmtId="4" fontId="35" fillId="94" borderId="94" applyNumberFormat="0" applyProtection="0">
      <alignment horizontal="left" vertical="center" indent="1"/>
    </xf>
    <xf numFmtId="4" fontId="97" fillId="134" borderId="84" applyNumberFormat="0" applyProtection="0">
      <alignment horizontal="right" vertical="center"/>
    </xf>
    <xf numFmtId="4" fontId="32" fillId="78" borderId="110" applyNumberFormat="0" applyProtection="0">
      <alignment horizontal="left" vertical="center" indent="1"/>
    </xf>
    <xf numFmtId="0" fontId="16" fillId="75" borderId="110" applyNumberFormat="0" applyProtection="0">
      <alignment horizontal="left" vertical="top" indent="1"/>
    </xf>
    <xf numFmtId="4" fontId="32" fillId="74" borderId="110" applyNumberFormat="0" applyProtection="0">
      <alignment horizontal="right" vertical="center"/>
    </xf>
    <xf numFmtId="0" fontId="85" fillId="84" borderId="113" applyNumberFormat="0" applyAlignment="0" applyProtection="0"/>
    <xf numFmtId="0" fontId="30" fillId="62" borderId="123" applyNumberFormat="0" applyProtection="0">
      <alignment horizontal="left" vertical="top" indent="1"/>
    </xf>
    <xf numFmtId="37" fontId="39" fillId="0" borderId="72" applyNumberFormat="0"/>
    <xf numFmtId="4" fontId="33" fillId="111" borderId="110" applyNumberFormat="0" applyProtection="0">
      <alignment vertical="center"/>
    </xf>
    <xf numFmtId="4" fontId="69" fillId="71" borderId="91" applyNumberFormat="0" applyProtection="0">
      <alignment horizontal="right" vertical="center"/>
    </xf>
    <xf numFmtId="4" fontId="34" fillId="74" borderId="84" applyNumberFormat="0" applyProtection="0">
      <alignment horizontal="right" vertical="center"/>
    </xf>
    <xf numFmtId="4" fontId="36" fillId="74" borderId="84" applyNumberFormat="0" applyProtection="0">
      <alignment horizontal="right" vertical="center"/>
    </xf>
    <xf numFmtId="173" fontId="39" fillId="0" borderId="73" applyFill="0"/>
    <xf numFmtId="0" fontId="29" fillId="0" borderId="82" applyNumberFormat="0" applyFill="0" applyAlignment="0" applyProtection="0"/>
    <xf numFmtId="0" fontId="29" fillId="0" borderId="82" applyNumberFormat="0" applyFill="0" applyAlignment="0" applyProtection="0"/>
    <xf numFmtId="4" fontId="30" fillId="62" borderId="84" applyNumberFormat="0" applyProtection="0">
      <alignment vertical="center"/>
    </xf>
    <xf numFmtId="4" fontId="32" fillId="70" borderId="110" applyNumberFormat="0" applyProtection="0">
      <alignment horizontal="right" vertical="center"/>
    </xf>
    <xf numFmtId="4" fontId="69" fillId="70" borderId="117" applyNumberFormat="0" applyProtection="0">
      <alignment horizontal="right" vertical="center"/>
    </xf>
    <xf numFmtId="4" fontId="31" fillId="62" borderId="97" applyNumberFormat="0" applyProtection="0">
      <alignment vertical="center"/>
    </xf>
    <xf numFmtId="4" fontId="95" fillId="130" borderId="84" applyNumberFormat="0" applyProtection="0">
      <alignment horizontal="right" vertical="center"/>
    </xf>
    <xf numFmtId="0" fontId="57" fillId="91" borderId="87" applyNumberFormat="0" applyAlignment="0" applyProtection="0"/>
    <xf numFmtId="0" fontId="16" fillId="57" borderId="88" applyNumberFormat="0" applyFont="0" applyAlignment="0" applyProtection="0"/>
    <xf numFmtId="0" fontId="16" fillId="74" borderId="110" applyNumberFormat="0" applyProtection="0">
      <alignment horizontal="left" vertical="center" indent="1"/>
    </xf>
    <xf numFmtId="0" fontId="16" fillId="77" borderId="83" applyNumberFormat="0">
      <protection locked="0"/>
    </xf>
    <xf numFmtId="0" fontId="64" fillId="58" borderId="113" applyNumberFormat="0" applyAlignment="0" applyProtection="0"/>
    <xf numFmtId="4" fontId="30" fillId="62" borderId="123" applyNumberFormat="0" applyProtection="0">
      <alignment horizontal="left" vertical="center" indent="1"/>
    </xf>
    <xf numFmtId="4" fontId="69" fillId="96" borderId="91" applyNumberFormat="0" applyProtection="0">
      <alignment horizontal="left" vertical="center" indent="1"/>
    </xf>
    <xf numFmtId="0" fontId="16" fillId="77" borderId="83" applyNumberFormat="0">
      <protection locked="0"/>
    </xf>
    <xf numFmtId="0" fontId="69" fillId="113" borderId="91" applyNumberFormat="0" applyProtection="0">
      <alignment horizontal="left" vertical="center" indent="1"/>
    </xf>
    <xf numFmtId="0" fontId="69" fillId="74" borderId="91" applyNumberFormat="0" applyProtection="0">
      <alignment horizontal="left" vertical="center" indent="1"/>
    </xf>
    <xf numFmtId="0" fontId="64" fillId="58" borderId="87" applyNumberFormat="0" applyAlignment="0" applyProtection="0"/>
    <xf numFmtId="4" fontId="69" fillId="63" borderId="91" applyNumberFormat="0" applyProtection="0">
      <alignment horizontal="right" vertical="center"/>
    </xf>
    <xf numFmtId="4" fontId="32" fillId="70" borderId="84" applyNumberFormat="0" applyProtection="0">
      <alignment horizontal="right" vertical="center"/>
    </xf>
    <xf numFmtId="4" fontId="32" fillId="69" borderId="84" applyNumberFormat="0" applyProtection="0">
      <alignment horizontal="right" vertical="center"/>
    </xf>
    <xf numFmtId="4" fontId="32" fillId="65" borderId="84" applyNumberFormat="0" applyProtection="0">
      <alignment horizontal="right" vertical="center"/>
    </xf>
    <xf numFmtId="0" fontId="69" fillId="57" borderId="91" applyNumberFormat="0" applyFont="0" applyAlignment="0" applyProtection="0"/>
    <xf numFmtId="0" fontId="57" fillId="91" borderId="126" applyNumberFormat="0" applyAlignment="0" applyProtection="0"/>
    <xf numFmtId="4" fontId="69" fillId="62" borderId="91" applyNumberFormat="0" applyProtection="0">
      <alignment vertical="center"/>
    </xf>
    <xf numFmtId="0" fontId="85" fillId="84" borderId="87" applyNumberFormat="0" applyAlignment="0" applyProtection="0"/>
    <xf numFmtId="0" fontId="16" fillId="74" borderId="84" applyNumberFormat="0" applyProtection="0">
      <alignment horizontal="left" vertical="center" indent="1"/>
    </xf>
    <xf numFmtId="4" fontId="74" fillId="79" borderId="92" applyNumberFormat="0" applyProtection="0">
      <alignment horizontal="left" vertical="center" indent="1"/>
    </xf>
    <xf numFmtId="0" fontId="32" fillId="63" borderId="97" applyNumberFormat="0" applyProtection="0">
      <alignment horizontal="left" vertical="top" indent="1"/>
    </xf>
    <xf numFmtId="4" fontId="69" fillId="0" borderId="117" applyNumberFormat="0" applyProtection="0">
      <alignment horizontal="right" vertical="center"/>
    </xf>
    <xf numFmtId="4" fontId="94" fillId="111" borderId="110" applyNumberFormat="0" applyProtection="0">
      <alignment vertical="center"/>
    </xf>
    <xf numFmtId="0" fontId="69" fillId="114" borderId="96"/>
    <xf numFmtId="0" fontId="32" fillId="78" borderId="97" applyNumberFormat="0" applyProtection="0">
      <alignment horizontal="left" vertical="top" indent="1"/>
    </xf>
    <xf numFmtId="0" fontId="69" fillId="76" borderId="130" applyNumberFormat="0" applyProtection="0">
      <alignment horizontal="left" vertical="center" indent="1"/>
    </xf>
    <xf numFmtId="4" fontId="30" fillId="62" borderId="97" applyNumberFormat="0" applyProtection="0">
      <alignment horizontal="left" vertical="center" indent="1"/>
    </xf>
    <xf numFmtId="0" fontId="69" fillId="84" borderId="104" applyNumberFormat="0" applyProtection="0">
      <alignment horizontal="left" vertical="center" indent="1"/>
    </xf>
    <xf numFmtId="173" fontId="39" fillId="0" borderId="99" applyFill="0"/>
    <xf numFmtId="4" fontId="34" fillId="78" borderId="97" applyNumberFormat="0" applyProtection="0">
      <alignment vertical="center"/>
    </xf>
    <xf numFmtId="0" fontId="16" fillId="74" borderId="97" applyNumberFormat="0" applyProtection="0">
      <alignment horizontal="left" vertical="center" indent="1"/>
    </xf>
    <xf numFmtId="4" fontId="95" fillId="132" borderId="84" applyNumberFormat="0" applyProtection="0">
      <alignment horizontal="right" vertical="center"/>
    </xf>
    <xf numFmtId="0" fontId="16" fillId="74" borderId="110" applyNumberFormat="0" applyProtection="0">
      <alignment horizontal="left" vertical="top" indent="1"/>
    </xf>
    <xf numFmtId="4" fontId="32" fillId="65" borderId="110" applyNumberFormat="0" applyProtection="0">
      <alignment horizontal="right" vertical="center"/>
    </xf>
    <xf numFmtId="4" fontId="32" fillId="63" borderId="97" applyNumberFormat="0" applyProtection="0">
      <alignment horizontal="left" vertical="center" indent="1"/>
    </xf>
    <xf numFmtId="0" fontId="69" fillId="74" borderId="104" applyNumberFormat="0" applyProtection="0">
      <alignment horizontal="left" vertical="center" indent="1"/>
    </xf>
    <xf numFmtId="4" fontId="69" fillId="62" borderId="78" applyNumberFormat="0" applyProtection="0">
      <alignment vertical="center"/>
    </xf>
    <xf numFmtId="4" fontId="69" fillId="111" borderId="78" applyNumberFormat="0" applyProtection="0">
      <alignment horizontal="left" vertical="center" indent="1"/>
    </xf>
    <xf numFmtId="4" fontId="69" fillId="96" borderId="78" applyNumberFormat="0" applyProtection="0">
      <alignment horizontal="left" vertical="center" indent="1"/>
    </xf>
    <xf numFmtId="4" fontId="69" fillId="64" borderId="78" applyNumberFormat="0" applyProtection="0">
      <alignment horizontal="right" vertical="center"/>
    </xf>
    <xf numFmtId="4" fontId="69" fillId="112" borderId="78" applyNumberFormat="0" applyProtection="0">
      <alignment horizontal="right" vertical="center"/>
    </xf>
    <xf numFmtId="4" fontId="69" fillId="66" borderId="79" applyNumberFormat="0" applyProtection="0">
      <alignment horizontal="right" vertical="center"/>
    </xf>
    <xf numFmtId="4" fontId="69" fillId="67" borderId="78" applyNumberFormat="0" applyProtection="0">
      <alignment horizontal="right" vertical="center"/>
    </xf>
    <xf numFmtId="4" fontId="69" fillId="68" borderId="78" applyNumberFormat="0" applyProtection="0">
      <alignment horizontal="right" vertical="center"/>
    </xf>
    <xf numFmtId="4" fontId="69" fillId="69" borderId="78" applyNumberFormat="0" applyProtection="0">
      <alignment horizontal="right" vertical="center"/>
    </xf>
    <xf numFmtId="4" fontId="69" fillId="70" borderId="78" applyNumberFormat="0" applyProtection="0">
      <alignment horizontal="right" vertical="center"/>
    </xf>
    <xf numFmtId="4" fontId="69" fillId="71" borderId="78" applyNumberFormat="0" applyProtection="0">
      <alignment horizontal="right" vertical="center"/>
    </xf>
    <xf numFmtId="4" fontId="69" fillId="72" borderId="78" applyNumberFormat="0" applyProtection="0">
      <alignment horizontal="right" vertical="center"/>
    </xf>
    <xf numFmtId="4" fontId="69" fillId="73" borderId="79" applyNumberFormat="0" applyProtection="0">
      <alignment horizontal="left" vertical="center" indent="1"/>
    </xf>
    <xf numFmtId="4" fontId="69" fillId="63" borderId="78" applyNumberFormat="0" applyProtection="0">
      <alignment horizontal="right" vertical="center"/>
    </xf>
    <xf numFmtId="4" fontId="69" fillId="74" borderId="79" applyNumberFormat="0" applyProtection="0">
      <alignment horizontal="left" vertical="center" indent="1"/>
    </xf>
    <xf numFmtId="4" fontId="69" fillId="63" borderId="79" applyNumberFormat="0" applyProtection="0">
      <alignment horizontal="left" vertical="center" indent="1"/>
    </xf>
    <xf numFmtId="0" fontId="69" fillId="84" borderId="78" applyNumberFormat="0" applyProtection="0">
      <alignment horizontal="left" vertical="center" indent="1"/>
    </xf>
    <xf numFmtId="0" fontId="69" fillId="113" borderId="78" applyNumberFormat="0" applyProtection="0">
      <alignment horizontal="left" vertical="center" indent="1"/>
    </xf>
    <xf numFmtId="0" fontId="69" fillId="76" borderId="78" applyNumberFormat="0" applyProtection="0">
      <alignment horizontal="left" vertical="center" indent="1"/>
    </xf>
    <xf numFmtId="0" fontId="69" fillId="74" borderId="78" applyNumberFormat="0" applyProtection="0">
      <alignment horizontal="left" vertical="center" indent="1"/>
    </xf>
    <xf numFmtId="4" fontId="69" fillId="0" borderId="78" applyNumberFormat="0" applyProtection="0">
      <alignment horizontal="right" vertical="center"/>
    </xf>
    <xf numFmtId="0" fontId="69" fillId="114" borderId="69"/>
    <xf numFmtId="0" fontId="16" fillId="74" borderId="110" applyNumberFormat="0" applyProtection="0">
      <alignment horizontal="left" vertical="center" indent="1"/>
    </xf>
    <xf numFmtId="4" fontId="32" fillId="70" borderId="84" applyNumberFormat="0" applyProtection="0">
      <alignment horizontal="right" vertical="center"/>
    </xf>
    <xf numFmtId="4" fontId="32" fillId="67" borderId="84" applyNumberFormat="0" applyProtection="0">
      <alignment horizontal="right" vertical="center"/>
    </xf>
    <xf numFmtId="4" fontId="95" fillId="129" borderId="84" applyNumberFormat="0" applyProtection="0">
      <alignment horizontal="right" vertical="center"/>
    </xf>
    <xf numFmtId="4" fontId="32" fillId="67" borderId="84" applyNumberFormat="0" applyProtection="0">
      <alignment horizontal="right" vertical="center"/>
    </xf>
    <xf numFmtId="4" fontId="95" fillId="80" borderId="84" applyNumberFormat="0" applyProtection="0">
      <alignment horizontal="right" vertical="center"/>
    </xf>
    <xf numFmtId="4" fontId="95" fillId="95" borderId="97" applyNumberFormat="0" applyProtection="0">
      <alignment horizontal="right" vertical="center"/>
    </xf>
    <xf numFmtId="0" fontId="85" fillId="84" borderId="87" applyNumberFormat="0" applyAlignment="0" applyProtection="0"/>
    <xf numFmtId="4" fontId="32" fillId="70" borderId="110" applyNumberFormat="0" applyProtection="0">
      <alignment horizontal="right" vertical="center"/>
    </xf>
    <xf numFmtId="4" fontId="32" fillId="70" borderId="97" applyNumberFormat="0" applyProtection="0">
      <alignment horizontal="right" vertical="center"/>
    </xf>
    <xf numFmtId="4" fontId="32" fillId="72" borderId="84" applyNumberFormat="0" applyProtection="0">
      <alignment horizontal="right" vertical="center"/>
    </xf>
    <xf numFmtId="4" fontId="32" fillId="63" borderId="84" applyNumberFormat="0" applyProtection="0">
      <alignment horizontal="right" vertical="center"/>
    </xf>
    <xf numFmtId="0" fontId="16" fillId="76" borderId="84" applyNumberFormat="0" applyProtection="0">
      <alignment horizontal="left" vertical="center" indent="1"/>
    </xf>
    <xf numFmtId="4" fontId="69" fillId="62" borderId="91" applyNumberFormat="0" applyProtection="0">
      <alignment vertical="center"/>
    </xf>
    <xf numFmtId="4" fontId="30" fillId="62" borderId="84" applyNumberFormat="0" applyProtection="0">
      <alignment horizontal="left" vertical="center" indent="1"/>
    </xf>
    <xf numFmtId="4" fontId="32" fillId="63" borderId="84" applyNumberFormat="0" applyProtection="0">
      <alignment horizontal="right" vertical="center"/>
    </xf>
    <xf numFmtId="0" fontId="16" fillId="63" borderId="84" applyNumberFormat="0" applyProtection="0">
      <alignment horizontal="left" vertical="top" indent="1"/>
    </xf>
    <xf numFmtId="0" fontId="29" fillId="0" borderId="95" applyNumberFormat="0" applyFill="0" applyAlignment="0" applyProtection="0"/>
    <xf numFmtId="0" fontId="16" fillId="76" borderId="84" applyNumberFormat="0" applyProtection="0">
      <alignment horizontal="left" vertical="center" indent="1"/>
    </xf>
    <xf numFmtId="0" fontId="67" fillId="84" borderId="102" applyNumberFormat="0" applyAlignment="0" applyProtection="0"/>
    <xf numFmtId="0" fontId="16" fillId="76" borderId="97" applyNumberFormat="0" applyProtection="0">
      <alignment horizontal="left" vertical="top" indent="1"/>
    </xf>
    <xf numFmtId="0" fontId="16" fillId="75" borderId="97" applyNumberFormat="0" applyProtection="0">
      <alignment horizontal="left" vertical="top" indent="1"/>
    </xf>
    <xf numFmtId="4" fontId="69" fillId="67" borderId="104" applyNumberFormat="0" applyProtection="0">
      <alignment horizontal="right" vertical="center"/>
    </xf>
    <xf numFmtId="0" fontId="69" fillId="74" borderId="91" applyNumberFormat="0" applyProtection="0">
      <alignment horizontal="left" vertical="center" indent="1"/>
    </xf>
    <xf numFmtId="4" fontId="79" fillId="81" borderId="117" applyNumberFormat="0" applyProtection="0">
      <alignment horizontal="right" vertical="center"/>
    </xf>
    <xf numFmtId="4" fontId="32" fillId="70" borderId="97" applyNumberFormat="0" applyProtection="0">
      <alignment horizontal="right" vertical="center"/>
    </xf>
    <xf numFmtId="0" fontId="32" fillId="78" borderId="97" applyNumberFormat="0" applyProtection="0">
      <alignment horizontal="left" vertical="top" indent="1"/>
    </xf>
    <xf numFmtId="4" fontId="35" fillId="94" borderId="107" applyNumberFormat="0" applyProtection="0">
      <alignment horizontal="left" vertical="center" indent="1"/>
    </xf>
    <xf numFmtId="4" fontId="30" fillId="62" borderId="97" applyNumberFormat="0" applyProtection="0">
      <alignment vertical="center"/>
    </xf>
    <xf numFmtId="4" fontId="69" fillId="63" borderId="104" applyNumberFormat="0" applyProtection="0">
      <alignment horizontal="right" vertical="center"/>
    </xf>
    <xf numFmtId="4" fontId="32" fillId="63" borderId="71" applyNumberFormat="0" applyProtection="0">
      <alignment horizontal="left" vertical="center" indent="1"/>
    </xf>
    <xf numFmtId="4" fontId="94" fillId="111" borderId="97" applyNumberFormat="0" applyProtection="0">
      <alignment vertical="center"/>
    </xf>
    <xf numFmtId="0" fontId="64" fillId="58" borderId="113" applyNumberFormat="0" applyAlignment="0" applyProtection="0"/>
    <xf numFmtId="0" fontId="67" fillId="91" borderId="89" applyNumberFormat="0" applyAlignment="0" applyProtection="0"/>
    <xf numFmtId="0" fontId="16" fillId="74" borderId="84" applyNumberFormat="0" applyProtection="0">
      <alignment horizontal="left" vertical="center" indent="1"/>
    </xf>
    <xf numFmtId="0" fontId="73" fillId="62" borderId="84" applyNumberFormat="0" applyProtection="0">
      <alignment horizontal="left" vertical="top" indent="1"/>
    </xf>
    <xf numFmtId="0" fontId="29" fillId="0" borderId="90" applyNumberFormat="0" applyFill="0" applyAlignment="0" applyProtection="0"/>
    <xf numFmtId="0" fontId="16" fillId="78" borderId="114" applyNumberFormat="0" applyFont="0" applyAlignment="0" applyProtection="0"/>
    <xf numFmtId="4" fontId="32" fillId="64" borderId="97" applyNumberFormat="0" applyProtection="0">
      <alignment horizontal="right" vertical="center"/>
    </xf>
    <xf numFmtId="0" fontId="16" fillId="76" borderId="97" applyNumberFormat="0" applyProtection="0">
      <alignment horizontal="left" vertical="top" indent="1"/>
    </xf>
    <xf numFmtId="0" fontId="69" fillId="84" borderId="104" applyNumberFormat="0" applyProtection="0">
      <alignment horizontal="left" vertical="center" indent="1"/>
    </xf>
    <xf numFmtId="0" fontId="16" fillId="75" borderId="123" applyNumberFormat="0" applyProtection="0">
      <alignment horizontal="left" vertical="center" indent="1"/>
    </xf>
    <xf numFmtId="0" fontId="69" fillId="114" borderId="96"/>
    <xf numFmtId="0" fontId="16" fillId="74" borderId="110" applyNumberFormat="0" applyProtection="0">
      <alignment horizontal="left" vertical="center" indent="1"/>
    </xf>
    <xf numFmtId="4" fontId="95" fillId="129" borderId="84" applyNumberFormat="0" applyProtection="0">
      <alignment horizontal="right" vertical="center"/>
    </xf>
    <xf numFmtId="4" fontId="95" fillId="134" borderId="123" applyNumberFormat="0" applyProtection="0">
      <alignment horizontal="right" vertical="center"/>
    </xf>
    <xf numFmtId="0" fontId="16" fillId="63" borderId="97" applyNumberFormat="0" applyProtection="0">
      <alignment horizontal="left" vertical="center" indent="1"/>
    </xf>
    <xf numFmtId="4" fontId="34" fillId="78" borderId="84" applyNumberFormat="0" applyProtection="0">
      <alignment vertical="center"/>
    </xf>
    <xf numFmtId="4" fontId="33" fillId="111" borderId="97" applyNumberFormat="0" applyProtection="0">
      <alignment vertical="center"/>
    </xf>
    <xf numFmtId="0" fontId="30" fillId="62" borderId="110" applyNumberFormat="0" applyProtection="0">
      <alignment horizontal="left" vertical="top" indent="1"/>
    </xf>
    <xf numFmtId="4" fontId="30" fillId="62" borderId="84" applyNumberFormat="0" applyProtection="0">
      <alignment horizontal="left" vertical="center" indent="1"/>
    </xf>
    <xf numFmtId="4" fontId="31" fillId="62" borderId="97" applyNumberFormat="0" applyProtection="0">
      <alignment vertical="center"/>
    </xf>
    <xf numFmtId="4" fontId="69" fillId="74" borderId="118" applyNumberFormat="0" applyProtection="0">
      <alignment horizontal="left" vertical="center" indent="1"/>
    </xf>
    <xf numFmtId="4" fontId="32" fillId="78" borderId="110" applyNumberFormat="0" applyProtection="0">
      <alignment horizontal="left" vertical="center" indent="1"/>
    </xf>
    <xf numFmtId="4" fontId="69" fillId="73" borderId="105" applyNumberFormat="0" applyProtection="0">
      <alignment horizontal="left" vertical="center" indent="1"/>
    </xf>
    <xf numFmtId="0" fontId="16" fillId="74" borderId="97" applyNumberFormat="0" applyProtection="0">
      <alignment horizontal="left" vertical="center" indent="1"/>
    </xf>
    <xf numFmtId="4" fontId="95" fillId="127" borderId="123" applyNumberFormat="0" applyProtection="0">
      <alignment horizontal="right" vertical="center"/>
    </xf>
    <xf numFmtId="0" fontId="69" fillId="75" borderId="123" applyNumberFormat="0" applyProtection="0">
      <alignment horizontal="left" vertical="top" indent="1"/>
    </xf>
    <xf numFmtId="4" fontId="95" fillId="130" borderId="110" applyNumberFormat="0" applyProtection="0">
      <alignment horizontal="right" vertical="center"/>
    </xf>
    <xf numFmtId="0" fontId="91" fillId="84" borderId="100" applyNumberFormat="0" applyAlignment="0" applyProtection="0"/>
    <xf numFmtId="4" fontId="69" fillId="112" borderId="91" applyNumberFormat="0" applyProtection="0">
      <alignment horizontal="right" vertical="center"/>
    </xf>
    <xf numFmtId="0" fontId="69" fillId="113" borderId="117" applyNumberFormat="0" applyProtection="0">
      <alignment horizontal="left" vertical="center" indent="1"/>
    </xf>
    <xf numFmtId="4" fontId="79" fillId="81" borderId="104" applyNumberFormat="0" applyProtection="0">
      <alignment horizontal="right" vertical="center"/>
    </xf>
    <xf numFmtId="4" fontId="97" fillId="134" borderId="97" applyNumberFormat="0" applyProtection="0">
      <alignment horizontal="right" vertical="center"/>
    </xf>
    <xf numFmtId="4" fontId="32" fillId="74" borderId="97" applyNumberFormat="0" applyProtection="0">
      <alignment horizontal="right" vertical="center"/>
    </xf>
    <xf numFmtId="0" fontId="16" fillId="74" borderId="84" applyNumberFormat="0" applyProtection="0">
      <alignment horizontal="left" vertical="center" indent="1"/>
    </xf>
    <xf numFmtId="0" fontId="16" fillId="63" borderId="84" applyNumberFormat="0" applyProtection="0">
      <alignment horizontal="left" vertical="center" indent="1"/>
    </xf>
    <xf numFmtId="4" fontId="32" fillId="65" borderId="84" applyNumberFormat="0" applyProtection="0">
      <alignment horizontal="right" vertical="center"/>
    </xf>
    <xf numFmtId="4" fontId="34" fillId="74" borderId="97" applyNumberFormat="0" applyProtection="0">
      <alignment horizontal="right" vertical="center"/>
    </xf>
    <xf numFmtId="0" fontId="16" fillId="76" borderId="84" applyNumberFormat="0" applyProtection="0">
      <alignment horizontal="left" vertical="top" indent="1"/>
    </xf>
    <xf numFmtId="0" fontId="16" fillId="63" borderId="84" applyNumberFormat="0" applyProtection="0">
      <alignment horizontal="left" vertical="center" indent="1"/>
    </xf>
    <xf numFmtId="0" fontId="30" fillId="62" borderId="97" applyNumberFormat="0" applyProtection="0">
      <alignment horizontal="left" vertical="top" indent="1"/>
    </xf>
    <xf numFmtId="4" fontId="33" fillId="111" borderId="84" applyNumberFormat="0" applyProtection="0">
      <alignment vertical="center"/>
    </xf>
    <xf numFmtId="4" fontId="69" fillId="63" borderId="105" applyNumberFormat="0" applyProtection="0">
      <alignment horizontal="left" vertical="center" indent="1"/>
    </xf>
    <xf numFmtId="4" fontId="36" fillId="74" borderId="97" applyNumberFormat="0" applyProtection="0">
      <alignment horizontal="right" vertical="center"/>
    </xf>
    <xf numFmtId="4" fontId="69" fillId="111" borderId="91" applyNumberFormat="0" applyProtection="0">
      <alignment horizontal="left" vertical="center" indent="1"/>
    </xf>
    <xf numFmtId="4" fontId="32" fillId="70" borderId="97" applyNumberFormat="0" applyProtection="0">
      <alignment horizontal="right" vertical="center"/>
    </xf>
    <xf numFmtId="4" fontId="95" fillId="134" borderId="110" applyNumberFormat="0" applyProtection="0">
      <alignment vertical="center"/>
    </xf>
    <xf numFmtId="4" fontId="95" fillId="83" borderId="84" applyNumberFormat="0" applyProtection="0">
      <alignment horizontal="right" vertical="center"/>
    </xf>
    <xf numFmtId="4" fontId="32" fillId="69" borderId="84" applyNumberFormat="0" applyProtection="0">
      <alignment horizontal="right" vertical="center"/>
    </xf>
    <xf numFmtId="4" fontId="95" fillId="83" borderId="84" applyNumberFormat="0" applyProtection="0">
      <alignment horizontal="right" vertical="center"/>
    </xf>
    <xf numFmtId="0" fontId="30" fillId="62" borderId="71" applyNumberFormat="0" applyProtection="0">
      <alignment horizontal="left" vertical="top" indent="1"/>
    </xf>
    <xf numFmtId="4" fontId="69" fillId="96" borderId="78" applyNumberFormat="0" applyProtection="0">
      <alignment horizontal="left" vertical="center" indent="1"/>
    </xf>
    <xf numFmtId="4" fontId="36" fillId="74" borderId="71" applyNumberFormat="0" applyProtection="0">
      <alignment horizontal="right" vertical="center"/>
    </xf>
    <xf numFmtId="0" fontId="16" fillId="76" borderId="97" applyNumberFormat="0" applyProtection="0">
      <alignment horizontal="left" vertical="top" indent="1"/>
    </xf>
    <xf numFmtId="4" fontId="16" fillId="75" borderId="79" applyNumberFormat="0" applyProtection="0">
      <alignment horizontal="left" vertical="center" indent="1"/>
    </xf>
    <xf numFmtId="4" fontId="16" fillId="75" borderId="79" applyNumberFormat="0" applyProtection="0">
      <alignment horizontal="left" vertical="center" indent="1"/>
    </xf>
    <xf numFmtId="0" fontId="69" fillId="75" borderId="110" applyNumberFormat="0" applyProtection="0">
      <alignment horizontal="left" vertical="top" indent="1"/>
    </xf>
    <xf numFmtId="4" fontId="96" fillId="134" borderId="84" applyNumberFormat="0" applyProtection="0">
      <alignment vertical="center"/>
    </xf>
    <xf numFmtId="173" fontId="39" fillId="0" borderId="86" applyFill="0"/>
    <xf numFmtId="0" fontId="73" fillId="62" borderId="110" applyNumberFormat="0" applyProtection="0">
      <alignment horizontal="left" vertical="top" indent="1"/>
    </xf>
    <xf numFmtId="0" fontId="16" fillId="75" borderId="97" applyNumberFormat="0" applyProtection="0">
      <alignment horizontal="left" vertical="center" indent="1"/>
    </xf>
    <xf numFmtId="0" fontId="30" fillId="62" borderId="84" applyNumberFormat="0" applyProtection="0">
      <alignment horizontal="left" vertical="top" indent="1"/>
    </xf>
    <xf numFmtId="0" fontId="16" fillId="63" borderId="84" applyNumberFormat="0" applyProtection="0">
      <alignment horizontal="left" vertical="center" indent="1"/>
    </xf>
    <xf numFmtId="4" fontId="32" fillId="65" borderId="97" applyNumberFormat="0" applyProtection="0">
      <alignment horizontal="right" vertical="center"/>
    </xf>
    <xf numFmtId="0" fontId="71" fillId="75" borderId="106" applyBorder="0"/>
    <xf numFmtId="4" fontId="32" fillId="72" borderId="84" applyNumberFormat="0" applyProtection="0">
      <alignment horizontal="right" vertical="center"/>
    </xf>
    <xf numFmtId="4" fontId="95" fillId="95" borderId="84" applyNumberFormat="0" applyProtection="0">
      <alignment horizontal="right" vertical="center"/>
    </xf>
    <xf numFmtId="4" fontId="69" fillId="96" borderId="104" applyNumberFormat="0" applyProtection="0">
      <alignment horizontal="left" vertical="center" indent="1"/>
    </xf>
    <xf numFmtId="0" fontId="16" fillId="75" borderId="84" applyNumberFormat="0" applyProtection="0">
      <alignment horizontal="left" vertical="top" indent="1"/>
    </xf>
    <xf numFmtId="4" fontId="32" fillId="63" borderId="123" applyNumberFormat="0" applyProtection="0">
      <alignment horizontal="left" vertical="center" indent="1"/>
    </xf>
    <xf numFmtId="4" fontId="32" fillId="78" borderId="97" applyNumberFormat="0" applyProtection="0">
      <alignment vertical="center"/>
    </xf>
    <xf numFmtId="0" fontId="16" fillId="63" borderId="84" applyNumberFormat="0" applyProtection="0">
      <alignment horizontal="left" vertical="top" indent="1"/>
    </xf>
    <xf numFmtId="4" fontId="32" fillId="64" borderId="84" applyNumberFormat="0" applyProtection="0">
      <alignment horizontal="right" vertical="center"/>
    </xf>
    <xf numFmtId="4" fontId="31" fillId="62" borderId="84" applyNumberFormat="0" applyProtection="0">
      <alignment vertical="center"/>
    </xf>
    <xf numFmtId="4" fontId="32" fillId="66" borderId="123" applyNumberFormat="0" applyProtection="0">
      <alignment horizontal="right" vertical="center"/>
    </xf>
    <xf numFmtId="4" fontId="32" fillId="70" borderId="97" applyNumberFormat="0" applyProtection="0">
      <alignment horizontal="right" vertical="center"/>
    </xf>
    <xf numFmtId="4" fontId="69" fillId="74" borderId="131" applyNumberFormat="0" applyProtection="0">
      <alignment horizontal="left" vertical="center" indent="1"/>
    </xf>
    <xf numFmtId="4" fontId="95" fillId="95" borderId="84" applyNumberFormat="0" applyProtection="0">
      <alignment horizontal="right" vertical="center"/>
    </xf>
    <xf numFmtId="4" fontId="95" fillId="83" borderId="84" applyNumberFormat="0" applyProtection="0">
      <alignment horizontal="right" vertical="center"/>
    </xf>
    <xf numFmtId="4" fontId="32" fillId="64" borderId="84" applyNumberFormat="0" applyProtection="0">
      <alignment horizontal="right" vertical="center"/>
    </xf>
    <xf numFmtId="4" fontId="32" fillId="64" borderId="84" applyNumberFormat="0" applyProtection="0">
      <alignment horizontal="right" vertical="center"/>
    </xf>
    <xf numFmtId="0" fontId="16" fillId="57" borderId="101" applyNumberFormat="0" applyFont="0" applyAlignment="0" applyProtection="0"/>
    <xf numFmtId="4" fontId="69" fillId="70" borderId="104" applyNumberFormat="0" applyProtection="0">
      <alignment horizontal="right" vertical="center"/>
    </xf>
    <xf numFmtId="4" fontId="32" fillId="66" borderId="84" applyNumberFormat="0" applyProtection="0">
      <alignment horizontal="right" vertical="center"/>
    </xf>
    <xf numFmtId="4" fontId="33" fillId="93" borderId="123" applyNumberFormat="0" applyProtection="0">
      <alignment horizontal="left" vertical="center" indent="1"/>
    </xf>
    <xf numFmtId="0" fontId="16" fillId="78" borderId="88" applyNumberFormat="0" applyFont="0" applyAlignment="0" applyProtection="0"/>
    <xf numFmtId="4" fontId="79" fillId="111" borderId="104" applyNumberFormat="0" applyProtection="0">
      <alignment vertical="center"/>
    </xf>
    <xf numFmtId="0" fontId="29" fillId="0" borderId="95" applyNumberFormat="0" applyFill="0" applyAlignment="0" applyProtection="0"/>
    <xf numFmtId="4" fontId="32" fillId="74" borderId="84" applyNumberFormat="0" applyProtection="0">
      <alignment horizontal="right" vertical="center"/>
    </xf>
    <xf numFmtId="0" fontId="69" fillId="114" borderId="96"/>
    <xf numFmtId="4" fontId="31" fillId="62" borderId="123" applyNumberFormat="0" applyProtection="0">
      <alignment vertical="center"/>
    </xf>
    <xf numFmtId="0" fontId="16" fillId="63" borderId="84" applyNumberFormat="0" applyProtection="0">
      <alignment horizontal="left" vertical="center" indent="1"/>
    </xf>
    <xf numFmtId="0" fontId="16" fillId="63" borderId="84" applyNumberFormat="0" applyProtection="0">
      <alignment horizontal="left" vertical="center" indent="1"/>
    </xf>
    <xf numFmtId="4" fontId="33" fillId="93" borderId="107" applyNumberFormat="0" applyProtection="0">
      <alignment horizontal="left" vertical="center" indent="1"/>
    </xf>
    <xf numFmtId="0" fontId="16" fillId="75" borderId="84" applyNumberFormat="0" applyProtection="0">
      <alignment horizontal="left" vertical="top" indent="1"/>
    </xf>
    <xf numFmtId="0" fontId="69" fillId="75" borderId="97" applyNumberFormat="0" applyProtection="0">
      <alignment horizontal="left" vertical="top" indent="1"/>
    </xf>
    <xf numFmtId="0" fontId="69" fillId="76" borderId="84" applyNumberFormat="0" applyProtection="0">
      <alignment horizontal="left" vertical="top" indent="1"/>
    </xf>
    <xf numFmtId="4" fontId="32" fillId="67" borderId="84" applyNumberFormat="0" applyProtection="0">
      <alignment horizontal="right" vertical="center"/>
    </xf>
    <xf numFmtId="4" fontId="32" fillId="71" borderId="84" applyNumberFormat="0" applyProtection="0">
      <alignment horizontal="right" vertical="center"/>
    </xf>
    <xf numFmtId="0" fontId="64" fillId="58" borderId="100" applyNumberFormat="0" applyAlignment="0" applyProtection="0"/>
    <xf numFmtId="0" fontId="72" fillId="63" borderId="84" applyNumberFormat="0" applyProtection="0">
      <alignment horizontal="left" vertical="top" indent="1"/>
    </xf>
    <xf numFmtId="0" fontId="69" fillId="76" borderId="91" applyNumberFormat="0" applyProtection="0">
      <alignment horizontal="left" vertical="center" indent="1"/>
    </xf>
    <xf numFmtId="4" fontId="95" fillId="128" borderId="110" applyNumberFormat="0" applyProtection="0">
      <alignment horizontal="right" vertical="center"/>
    </xf>
    <xf numFmtId="4" fontId="32" fillId="67" borderId="97" applyNumberFormat="0" applyProtection="0">
      <alignment horizontal="right" vertical="center"/>
    </xf>
    <xf numFmtId="0" fontId="16" fillId="76" borderId="84" applyNumberFormat="0" applyProtection="0">
      <alignment horizontal="left" vertical="top" indent="1"/>
    </xf>
    <xf numFmtId="4" fontId="95" fillId="131" borderId="84" applyNumberFormat="0" applyProtection="0">
      <alignment horizontal="right" vertical="center"/>
    </xf>
    <xf numFmtId="4" fontId="32" fillId="66" borderId="84" applyNumberFormat="0" applyProtection="0">
      <alignment horizontal="right" vertical="center"/>
    </xf>
    <xf numFmtId="4" fontId="30" fillId="62" borderId="71" applyNumberFormat="0" applyProtection="0">
      <alignment vertical="center"/>
    </xf>
    <xf numFmtId="4" fontId="31" fillId="62" borderId="71" applyNumberFormat="0" applyProtection="0">
      <alignment vertical="center"/>
    </xf>
    <xf numFmtId="4" fontId="30" fillId="62" borderId="71" applyNumberFormat="0" applyProtection="0">
      <alignment horizontal="left" vertical="center" indent="1"/>
    </xf>
    <xf numFmtId="0" fontId="30" fillId="62" borderId="71" applyNumberFormat="0" applyProtection="0">
      <alignment horizontal="left" vertical="top" indent="1"/>
    </xf>
    <xf numFmtId="4" fontId="32" fillId="64" borderId="71" applyNumberFormat="0" applyProtection="0">
      <alignment horizontal="right" vertical="center"/>
    </xf>
    <xf numFmtId="4" fontId="32" fillId="65" borderId="71" applyNumberFormat="0" applyProtection="0">
      <alignment horizontal="right" vertical="center"/>
    </xf>
    <xf numFmtId="4" fontId="32" fillId="66" borderId="71" applyNumberFormat="0" applyProtection="0">
      <alignment horizontal="right" vertical="center"/>
    </xf>
    <xf numFmtId="4" fontId="32" fillId="67" borderId="71" applyNumberFormat="0" applyProtection="0">
      <alignment horizontal="right" vertical="center"/>
    </xf>
    <xf numFmtId="4" fontId="32" fillId="68" borderId="71" applyNumberFormat="0" applyProtection="0">
      <alignment horizontal="right" vertical="center"/>
    </xf>
    <xf numFmtId="4" fontId="32" fillId="69" borderId="71" applyNumberFormat="0" applyProtection="0">
      <alignment horizontal="right" vertical="center"/>
    </xf>
    <xf numFmtId="4" fontId="32" fillId="70" borderId="71" applyNumberFormat="0" applyProtection="0">
      <alignment horizontal="right" vertical="center"/>
    </xf>
    <xf numFmtId="4" fontId="32" fillId="71" borderId="71" applyNumberFormat="0" applyProtection="0">
      <alignment horizontal="right" vertical="center"/>
    </xf>
    <xf numFmtId="4" fontId="32" fillId="72" borderId="71" applyNumberFormat="0" applyProtection="0">
      <alignment horizontal="right" vertical="center"/>
    </xf>
    <xf numFmtId="4" fontId="32" fillId="63" borderId="71" applyNumberFormat="0" applyProtection="0">
      <alignment horizontal="right" vertical="center"/>
    </xf>
    <xf numFmtId="0" fontId="16" fillId="75" borderId="71" applyNumberFormat="0" applyProtection="0">
      <alignment horizontal="left" vertical="center" indent="1"/>
    </xf>
    <xf numFmtId="0" fontId="16" fillId="75" borderId="71" applyNumberFormat="0" applyProtection="0">
      <alignment horizontal="left" vertical="top" indent="1"/>
    </xf>
    <xf numFmtId="0" fontId="16" fillId="63" borderId="71" applyNumberFormat="0" applyProtection="0">
      <alignment horizontal="left" vertical="center" indent="1"/>
    </xf>
    <xf numFmtId="0" fontId="16" fillId="63" borderId="71" applyNumberFormat="0" applyProtection="0">
      <alignment horizontal="left" vertical="top" indent="1"/>
    </xf>
    <xf numFmtId="0" fontId="16" fillId="76" borderId="71" applyNumberFormat="0" applyProtection="0">
      <alignment horizontal="left" vertical="center" indent="1"/>
    </xf>
    <xf numFmtId="0" fontId="16" fillId="76" borderId="71" applyNumberFormat="0" applyProtection="0">
      <alignment horizontal="left" vertical="top" indent="1"/>
    </xf>
    <xf numFmtId="0" fontId="16" fillId="74" borderId="71" applyNumberFormat="0" applyProtection="0">
      <alignment horizontal="left" vertical="center" indent="1"/>
    </xf>
    <xf numFmtId="0" fontId="16" fillId="74" borderId="71" applyNumberFormat="0" applyProtection="0">
      <alignment horizontal="left" vertical="top" indent="1"/>
    </xf>
    <xf numFmtId="4" fontId="32" fillId="78" borderId="71" applyNumberFormat="0" applyProtection="0">
      <alignment vertical="center"/>
    </xf>
    <xf numFmtId="4" fontId="34" fillId="78" borderId="71" applyNumberFormat="0" applyProtection="0">
      <alignment vertical="center"/>
    </xf>
    <xf numFmtId="4" fontId="32" fillId="78" borderId="71" applyNumberFormat="0" applyProtection="0">
      <alignment horizontal="left" vertical="center" indent="1"/>
    </xf>
    <xf numFmtId="0" fontId="32" fillId="78" borderId="71" applyNumberFormat="0" applyProtection="0">
      <alignment horizontal="left" vertical="top" indent="1"/>
    </xf>
    <xf numFmtId="4" fontId="32" fillId="74" borderId="71" applyNumberFormat="0" applyProtection="0">
      <alignment horizontal="right" vertical="center"/>
    </xf>
    <xf numFmtId="4" fontId="34" fillId="74" borderId="71" applyNumberFormat="0" applyProtection="0">
      <alignment horizontal="right" vertical="center"/>
    </xf>
    <xf numFmtId="4" fontId="32" fillId="63" borderId="71" applyNumberFormat="0" applyProtection="0">
      <alignment horizontal="left" vertical="center" indent="1"/>
    </xf>
    <xf numFmtId="0" fontId="32" fillId="63" borderId="71" applyNumberFormat="0" applyProtection="0">
      <alignment horizontal="left" vertical="top" indent="1"/>
    </xf>
    <xf numFmtId="4" fontId="36" fillId="74" borderId="71" applyNumberFormat="0" applyProtection="0">
      <alignment horizontal="right" vertical="center"/>
    </xf>
    <xf numFmtId="0" fontId="64" fillId="58" borderId="113" applyNumberFormat="0" applyAlignment="0" applyProtection="0"/>
    <xf numFmtId="4" fontId="32" fillId="63" borderId="110" applyNumberFormat="0" applyProtection="0">
      <alignment horizontal="left" vertical="center" indent="1"/>
    </xf>
    <xf numFmtId="0" fontId="57" fillId="91" borderId="74" applyNumberFormat="0" applyAlignment="0" applyProtection="0"/>
    <xf numFmtId="0" fontId="64" fillId="58" borderId="74" applyNumberFormat="0" applyAlignment="0" applyProtection="0"/>
    <xf numFmtId="0" fontId="16" fillId="57" borderId="75" applyNumberFormat="0" applyFont="0" applyAlignment="0" applyProtection="0"/>
    <xf numFmtId="0" fontId="29" fillId="0" borderId="77" applyNumberFormat="0" applyFill="0" applyAlignment="0" applyProtection="0"/>
    <xf numFmtId="4" fontId="69" fillId="96" borderId="78" applyNumberFormat="0" applyProtection="0">
      <alignment horizontal="left" vertical="center" indent="1"/>
    </xf>
    <xf numFmtId="4" fontId="69" fillId="96" borderId="78" applyNumberFormat="0" applyProtection="0">
      <alignment horizontal="left" vertical="center" indent="1"/>
    </xf>
    <xf numFmtId="0" fontId="69" fillId="75" borderId="71" applyNumberFormat="0" applyProtection="0">
      <alignment horizontal="left" vertical="top" indent="1"/>
    </xf>
    <xf numFmtId="0" fontId="69" fillId="63" borderId="71" applyNumberFormat="0" applyProtection="0">
      <alignment horizontal="left" vertical="top" indent="1"/>
    </xf>
    <xf numFmtId="0" fontId="69" fillId="76" borderId="71" applyNumberFormat="0" applyProtection="0">
      <alignment horizontal="left" vertical="top" indent="1"/>
    </xf>
    <xf numFmtId="0" fontId="69" fillId="74" borderId="71" applyNumberFormat="0" applyProtection="0">
      <alignment horizontal="left" vertical="top" indent="1"/>
    </xf>
    <xf numFmtId="4" fontId="69" fillId="0" borderId="78" applyNumberFormat="0" applyProtection="0">
      <alignment horizontal="right" vertical="center"/>
    </xf>
    <xf numFmtId="0" fontId="77" fillId="108" borderId="78" applyNumberFormat="0" applyAlignment="0" applyProtection="0"/>
    <xf numFmtId="0" fontId="64" fillId="58" borderId="78" applyNumberFormat="0" applyAlignment="0" applyProtection="0"/>
    <xf numFmtId="0" fontId="69" fillId="57" borderId="78" applyNumberFormat="0" applyFont="0" applyAlignment="0" applyProtection="0"/>
    <xf numFmtId="4" fontId="69" fillId="62" borderId="78" applyNumberFormat="0" applyProtection="0">
      <alignment vertical="center"/>
    </xf>
    <xf numFmtId="4" fontId="79" fillId="111" borderId="78" applyNumberFormat="0" applyProtection="0">
      <alignment vertical="center"/>
    </xf>
    <xf numFmtId="4" fontId="69" fillId="111" borderId="78" applyNumberFormat="0" applyProtection="0">
      <alignment horizontal="left" vertical="center" indent="1"/>
    </xf>
    <xf numFmtId="0" fontId="73" fillId="62" borderId="71" applyNumberFormat="0" applyProtection="0">
      <alignment horizontal="left" vertical="top" indent="1"/>
    </xf>
    <xf numFmtId="4" fontId="69" fillId="64" borderId="78" applyNumberFormat="0" applyProtection="0">
      <alignment horizontal="right" vertical="center"/>
    </xf>
    <xf numFmtId="4" fontId="69" fillId="112" borderId="78" applyNumberFormat="0" applyProtection="0">
      <alignment horizontal="right" vertical="center"/>
    </xf>
    <xf numFmtId="4" fontId="69" fillId="66" borderId="79" applyNumberFormat="0" applyProtection="0">
      <alignment horizontal="right" vertical="center"/>
    </xf>
    <xf numFmtId="4" fontId="69" fillId="67" borderId="78" applyNumberFormat="0" applyProtection="0">
      <alignment horizontal="right" vertical="center"/>
    </xf>
    <xf numFmtId="4" fontId="69" fillId="68" borderId="78" applyNumberFormat="0" applyProtection="0">
      <alignment horizontal="right" vertical="center"/>
    </xf>
    <xf numFmtId="4" fontId="69" fillId="69" borderId="78" applyNumberFormat="0" applyProtection="0">
      <alignment horizontal="right" vertical="center"/>
    </xf>
    <xf numFmtId="4" fontId="69" fillId="70" borderId="78" applyNumberFormat="0" applyProtection="0">
      <alignment horizontal="right" vertical="center"/>
    </xf>
    <xf numFmtId="4" fontId="69" fillId="71" borderId="78" applyNumberFormat="0" applyProtection="0">
      <alignment horizontal="right" vertical="center"/>
    </xf>
    <xf numFmtId="4" fontId="69" fillId="72" borderId="78" applyNumberFormat="0" applyProtection="0">
      <alignment horizontal="right" vertical="center"/>
    </xf>
    <xf numFmtId="4" fontId="69" fillId="73" borderId="79" applyNumberFormat="0" applyProtection="0">
      <alignment horizontal="left" vertical="center" indent="1"/>
    </xf>
    <xf numFmtId="4" fontId="16" fillId="75" borderId="79" applyNumberFormat="0" applyProtection="0">
      <alignment horizontal="left" vertical="center" indent="1"/>
    </xf>
    <xf numFmtId="4" fontId="16" fillId="75" borderId="79" applyNumberFormat="0" applyProtection="0">
      <alignment horizontal="left" vertical="center" indent="1"/>
    </xf>
    <xf numFmtId="4" fontId="69" fillId="63" borderId="78" applyNumberFormat="0" applyProtection="0">
      <alignment horizontal="right" vertical="center"/>
    </xf>
    <xf numFmtId="4" fontId="69" fillId="74" borderId="79" applyNumberFormat="0" applyProtection="0">
      <alignment horizontal="left" vertical="center" indent="1"/>
    </xf>
    <xf numFmtId="4" fontId="69" fillId="63" borderId="79" applyNumberFormat="0" applyProtection="0">
      <alignment horizontal="left" vertical="center" indent="1"/>
    </xf>
    <xf numFmtId="0" fontId="69" fillId="84" borderId="78" applyNumberFormat="0" applyProtection="0">
      <alignment horizontal="left" vertical="center" indent="1"/>
    </xf>
    <xf numFmtId="0" fontId="69" fillId="113" borderId="78" applyNumberFormat="0" applyProtection="0">
      <alignment horizontal="left" vertical="center" indent="1"/>
    </xf>
    <xf numFmtId="0" fontId="69" fillId="76" borderId="78" applyNumberFormat="0" applyProtection="0">
      <alignment horizontal="left" vertical="center" indent="1"/>
    </xf>
    <xf numFmtId="0" fontId="69" fillId="74" borderId="78" applyNumberFormat="0" applyProtection="0">
      <alignment horizontal="left" vertical="center" indent="1"/>
    </xf>
    <xf numFmtId="0" fontId="71" fillId="75" borderId="80" applyBorder="0"/>
    <xf numFmtId="4" fontId="72" fillId="78" borderId="71" applyNumberFormat="0" applyProtection="0">
      <alignment vertical="center"/>
    </xf>
    <xf numFmtId="4" fontId="72" fillId="84" borderId="71" applyNumberFormat="0" applyProtection="0">
      <alignment horizontal="left" vertical="center" indent="1"/>
    </xf>
    <xf numFmtId="0" fontId="72" fillId="78" borderId="71" applyNumberFormat="0" applyProtection="0">
      <alignment horizontal="left" vertical="top" indent="1"/>
    </xf>
    <xf numFmtId="4" fontId="79" fillId="81" borderId="78" applyNumberFormat="0" applyProtection="0">
      <alignment horizontal="right" vertical="center"/>
    </xf>
    <xf numFmtId="0" fontId="72" fillId="63" borderId="71" applyNumberFormat="0" applyProtection="0">
      <alignment horizontal="left" vertical="top" indent="1"/>
    </xf>
    <xf numFmtId="4" fontId="74" fillId="79" borderId="79" applyNumberFormat="0" applyProtection="0">
      <alignment horizontal="left" vertical="center" indent="1"/>
    </xf>
    <xf numFmtId="4" fontId="75" fillId="77" borderId="78" applyNumberFormat="0" applyProtection="0">
      <alignment horizontal="right" vertical="center"/>
    </xf>
    <xf numFmtId="0" fontId="29" fillId="0" borderId="77" applyNumberFormat="0" applyFill="0" applyAlignment="0" applyProtection="0"/>
    <xf numFmtId="0" fontId="85" fillId="84" borderId="74" applyNumberFormat="0" applyAlignment="0" applyProtection="0"/>
    <xf numFmtId="0" fontId="85" fillId="84" borderId="74" applyNumberFormat="0" applyAlignment="0" applyProtection="0"/>
    <xf numFmtId="0" fontId="57" fillId="91" borderId="74" applyNumberFormat="0" applyAlignment="0" applyProtection="0"/>
    <xf numFmtId="0" fontId="57" fillId="91" borderId="74" applyNumberFormat="0" applyAlignment="0" applyProtection="0"/>
    <xf numFmtId="0" fontId="91" fillId="84" borderId="74" applyNumberFormat="0" applyAlignment="0" applyProtection="0"/>
    <xf numFmtId="0" fontId="91" fillId="84" borderId="74" applyNumberFormat="0" applyAlignment="0" applyProtection="0"/>
    <xf numFmtId="0" fontId="64" fillId="58" borderId="74" applyNumberFormat="0" applyAlignment="0" applyProtection="0"/>
    <xf numFmtId="0" fontId="64" fillId="58" borderId="74" applyNumberFormat="0" applyAlignment="0" applyProtection="0"/>
    <xf numFmtId="0" fontId="16" fillId="78" borderId="75" applyNumberFormat="0" applyFont="0" applyAlignment="0" applyProtection="0"/>
    <xf numFmtId="0" fontId="16" fillId="78" borderId="75" applyNumberFormat="0" applyFont="0" applyAlignment="0" applyProtection="0"/>
    <xf numFmtId="0" fontId="69" fillId="57" borderId="78" applyNumberFormat="0" applyFont="0" applyAlignment="0" applyProtection="0"/>
    <xf numFmtId="0" fontId="16" fillId="57" borderId="75" applyNumberFormat="0" applyFont="0" applyAlignment="0" applyProtection="0"/>
    <xf numFmtId="0" fontId="16" fillId="57" borderId="75" applyNumberFormat="0" applyFont="0" applyAlignment="0" applyProtection="0"/>
    <xf numFmtId="4" fontId="30" fillId="62" borderId="71" applyNumberFormat="0" applyProtection="0">
      <alignment vertical="center"/>
    </xf>
    <xf numFmtId="4" fontId="33" fillId="111" borderId="71" applyNumberFormat="0" applyProtection="0">
      <alignment vertical="center"/>
    </xf>
    <xf numFmtId="4" fontId="33" fillId="111" borderId="71" applyNumberFormat="0" applyProtection="0">
      <alignment vertical="center"/>
    </xf>
    <xf numFmtId="4" fontId="30" fillId="62" borderId="71" applyNumberFormat="0" applyProtection="0">
      <alignment vertical="center"/>
    </xf>
    <xf numFmtId="4" fontId="30" fillId="62" borderId="71" applyNumberFormat="0" applyProtection="0">
      <alignment vertical="center"/>
    </xf>
    <xf numFmtId="4" fontId="31" fillId="62" borderId="71" applyNumberFormat="0" applyProtection="0">
      <alignment vertical="center"/>
    </xf>
    <xf numFmtId="4" fontId="94" fillId="111" borderId="71" applyNumberFormat="0" applyProtection="0">
      <alignment vertical="center"/>
    </xf>
    <xf numFmtId="4" fontId="94" fillId="111" borderId="71" applyNumberFormat="0" applyProtection="0">
      <alignment vertical="center"/>
    </xf>
    <xf numFmtId="4" fontId="31" fillId="62" borderId="71" applyNumberFormat="0" applyProtection="0">
      <alignment vertical="center"/>
    </xf>
    <xf numFmtId="4" fontId="30" fillId="62" borderId="71" applyNumberFormat="0" applyProtection="0">
      <alignment horizontal="left" vertical="center" indent="1"/>
    </xf>
    <xf numFmtId="4" fontId="95" fillId="111" borderId="71" applyNumberFormat="0" applyProtection="0">
      <alignment horizontal="left" vertical="center" indent="1"/>
    </xf>
    <xf numFmtId="4" fontId="95" fillId="111" borderId="71" applyNumberFormat="0" applyProtection="0">
      <alignment horizontal="left" vertical="center" indent="1"/>
    </xf>
    <xf numFmtId="4" fontId="30" fillId="62" borderId="71" applyNumberFormat="0" applyProtection="0">
      <alignment horizontal="left" vertical="center" indent="1"/>
    </xf>
    <xf numFmtId="4" fontId="30" fillId="62" borderId="71" applyNumberFormat="0" applyProtection="0">
      <alignment horizontal="left" vertical="center" indent="1"/>
    </xf>
    <xf numFmtId="0" fontId="30" fillId="62" borderId="71" applyNumberFormat="0" applyProtection="0">
      <alignment horizontal="left" vertical="top" indent="1"/>
    </xf>
    <xf numFmtId="4" fontId="32" fillId="64" borderId="71" applyNumberFormat="0" applyProtection="0">
      <alignment horizontal="right" vertical="center"/>
    </xf>
    <xf numFmtId="4" fontId="95" fillId="127" borderId="71" applyNumberFormat="0" applyProtection="0">
      <alignment horizontal="right" vertical="center"/>
    </xf>
    <xf numFmtId="4" fontId="95" fillId="127" borderId="71" applyNumberFormat="0" applyProtection="0">
      <alignment horizontal="right" vertical="center"/>
    </xf>
    <xf numFmtId="4" fontId="32" fillId="64" borderId="71" applyNumberFormat="0" applyProtection="0">
      <alignment horizontal="right" vertical="center"/>
    </xf>
    <xf numFmtId="4" fontId="32" fillId="64" borderId="71" applyNumberFormat="0" applyProtection="0">
      <alignment horizontal="right" vertical="center"/>
    </xf>
    <xf numFmtId="4" fontId="32" fillId="65" borderId="71" applyNumberFormat="0" applyProtection="0">
      <alignment horizontal="right" vertical="center"/>
    </xf>
    <xf numFmtId="4" fontId="95" fillId="95" borderId="71" applyNumberFormat="0" applyProtection="0">
      <alignment horizontal="right" vertical="center"/>
    </xf>
    <xf numFmtId="4" fontId="95" fillId="95" borderId="71" applyNumberFormat="0" applyProtection="0">
      <alignment horizontal="right" vertical="center"/>
    </xf>
    <xf numFmtId="4" fontId="32" fillId="65" borderId="71" applyNumberFormat="0" applyProtection="0">
      <alignment horizontal="right" vertical="center"/>
    </xf>
    <xf numFmtId="4" fontId="32" fillId="65" borderId="71" applyNumberFormat="0" applyProtection="0">
      <alignment horizontal="right" vertical="center"/>
    </xf>
    <xf numFmtId="4" fontId="32" fillId="66" borderId="71" applyNumberFormat="0" applyProtection="0">
      <alignment horizontal="right" vertical="center"/>
    </xf>
    <xf numFmtId="4" fontId="95" fillId="128" borderId="71" applyNumberFormat="0" applyProtection="0">
      <alignment horizontal="right" vertical="center"/>
    </xf>
    <xf numFmtId="4" fontId="95" fillId="128" borderId="71" applyNumberFormat="0" applyProtection="0">
      <alignment horizontal="right" vertical="center"/>
    </xf>
    <xf numFmtId="4" fontId="32" fillId="66" borderId="71" applyNumberFormat="0" applyProtection="0">
      <alignment horizontal="right" vertical="center"/>
    </xf>
    <xf numFmtId="4" fontId="32" fillId="66" borderId="71" applyNumberFormat="0" applyProtection="0">
      <alignment horizontal="right" vertical="center"/>
    </xf>
    <xf numFmtId="4" fontId="32" fillId="67" borderId="71" applyNumberFormat="0" applyProtection="0">
      <alignment horizontal="right" vertical="center"/>
    </xf>
    <xf numFmtId="4" fontId="95" fillId="80" borderId="71" applyNumberFormat="0" applyProtection="0">
      <alignment horizontal="right" vertical="center"/>
    </xf>
    <xf numFmtId="4" fontId="95" fillId="80" borderId="71" applyNumberFormat="0" applyProtection="0">
      <alignment horizontal="right" vertical="center"/>
    </xf>
    <xf numFmtId="4" fontId="32" fillId="67" borderId="71" applyNumberFormat="0" applyProtection="0">
      <alignment horizontal="right" vertical="center"/>
    </xf>
    <xf numFmtId="4" fontId="32" fillId="67" borderId="71" applyNumberFormat="0" applyProtection="0">
      <alignment horizontal="right" vertical="center"/>
    </xf>
    <xf numFmtId="4" fontId="32" fillId="68" borderId="71" applyNumberFormat="0" applyProtection="0">
      <alignment horizontal="right" vertical="center"/>
    </xf>
    <xf numFmtId="4" fontId="95" fillId="129" borderId="71" applyNumberFormat="0" applyProtection="0">
      <alignment horizontal="right" vertical="center"/>
    </xf>
    <xf numFmtId="4" fontId="95" fillId="129" borderId="71" applyNumberFormat="0" applyProtection="0">
      <alignment horizontal="right" vertical="center"/>
    </xf>
    <xf numFmtId="4" fontId="32" fillId="68" borderId="71" applyNumberFormat="0" applyProtection="0">
      <alignment horizontal="right" vertical="center"/>
    </xf>
    <xf numFmtId="4" fontId="32" fillId="68" borderId="71" applyNumberFormat="0" applyProtection="0">
      <alignment horizontal="right" vertical="center"/>
    </xf>
    <xf numFmtId="4" fontId="32" fillId="69" borderId="71" applyNumberFormat="0" applyProtection="0">
      <alignment horizontal="right" vertical="center"/>
    </xf>
    <xf numFmtId="4" fontId="95" fillId="83" borderId="71" applyNumberFormat="0" applyProtection="0">
      <alignment horizontal="right" vertical="center"/>
    </xf>
    <xf numFmtId="4" fontId="95" fillId="83" borderId="71" applyNumberFormat="0" applyProtection="0">
      <alignment horizontal="right" vertical="center"/>
    </xf>
    <xf numFmtId="4" fontId="32" fillId="69" borderId="71" applyNumberFormat="0" applyProtection="0">
      <alignment horizontal="right" vertical="center"/>
    </xf>
    <xf numFmtId="4" fontId="32" fillId="69" borderId="71" applyNumberFormat="0" applyProtection="0">
      <alignment horizontal="right" vertical="center"/>
    </xf>
    <xf numFmtId="4" fontId="32" fillId="70" borderId="71" applyNumberFormat="0" applyProtection="0">
      <alignment horizontal="right" vertical="center"/>
    </xf>
    <xf numFmtId="4" fontId="95" fillId="130" borderId="71" applyNumberFormat="0" applyProtection="0">
      <alignment horizontal="right" vertical="center"/>
    </xf>
    <xf numFmtId="4" fontId="95" fillId="130" borderId="71" applyNumberFormat="0" applyProtection="0">
      <alignment horizontal="right" vertical="center"/>
    </xf>
    <xf numFmtId="4" fontId="32" fillId="70" borderId="71" applyNumberFormat="0" applyProtection="0">
      <alignment horizontal="right" vertical="center"/>
    </xf>
    <xf numFmtId="4" fontId="32" fillId="70" borderId="71" applyNumberFormat="0" applyProtection="0">
      <alignment horizontal="right" vertical="center"/>
    </xf>
    <xf numFmtId="4" fontId="32" fillId="71" borderId="71" applyNumberFormat="0" applyProtection="0">
      <alignment horizontal="right" vertical="center"/>
    </xf>
    <xf numFmtId="4" fontId="95" fillId="131" borderId="71" applyNumberFormat="0" applyProtection="0">
      <alignment horizontal="right" vertical="center"/>
    </xf>
    <xf numFmtId="4" fontId="95" fillId="131" borderId="71" applyNumberFormat="0" applyProtection="0">
      <alignment horizontal="right" vertical="center"/>
    </xf>
    <xf numFmtId="4" fontId="32" fillId="71" borderId="71" applyNumberFormat="0" applyProtection="0">
      <alignment horizontal="right" vertical="center"/>
    </xf>
    <xf numFmtId="4" fontId="32" fillId="71" borderId="71" applyNumberFormat="0" applyProtection="0">
      <alignment horizontal="right" vertical="center"/>
    </xf>
    <xf numFmtId="4" fontId="32" fillId="72" borderId="71" applyNumberFormat="0" applyProtection="0">
      <alignment horizontal="right" vertical="center"/>
    </xf>
    <xf numFmtId="4" fontId="95" fillId="132" borderId="71" applyNumberFormat="0" applyProtection="0">
      <alignment horizontal="right" vertical="center"/>
    </xf>
    <xf numFmtId="4" fontId="95" fillId="132" borderId="71" applyNumberFormat="0" applyProtection="0">
      <alignment horizontal="right" vertical="center"/>
    </xf>
    <xf numFmtId="4" fontId="32" fillId="72" borderId="71" applyNumberFormat="0" applyProtection="0">
      <alignment horizontal="right" vertical="center"/>
    </xf>
    <xf numFmtId="4" fontId="32" fillId="72" borderId="71" applyNumberFormat="0" applyProtection="0">
      <alignment horizontal="right" vertical="center"/>
    </xf>
    <xf numFmtId="4" fontId="32" fillId="63" borderId="71" applyNumberFormat="0" applyProtection="0">
      <alignment horizontal="right" vertical="center"/>
    </xf>
    <xf numFmtId="4" fontId="95" fillId="93" borderId="71" applyNumberFormat="0" applyProtection="0">
      <alignment horizontal="right" vertical="center"/>
    </xf>
    <xf numFmtId="4" fontId="95" fillId="93" borderId="71" applyNumberFormat="0" applyProtection="0">
      <alignment horizontal="right" vertical="center"/>
    </xf>
    <xf numFmtId="4" fontId="32" fillId="63" borderId="71" applyNumberFormat="0" applyProtection="0">
      <alignment horizontal="right" vertical="center"/>
    </xf>
    <xf numFmtId="4" fontId="32" fillId="63" borderId="71" applyNumberFormat="0" applyProtection="0">
      <alignment horizontal="right" vertical="center"/>
    </xf>
    <xf numFmtId="0" fontId="16" fillId="75" borderId="71" applyNumberFormat="0" applyProtection="0">
      <alignment horizontal="left" vertical="center" indent="1"/>
    </xf>
    <xf numFmtId="0" fontId="16" fillId="75" borderId="71" applyNumberFormat="0" applyProtection="0">
      <alignment horizontal="left" vertical="center" indent="1"/>
    </xf>
    <xf numFmtId="0" fontId="16" fillId="75" borderId="71" applyNumberFormat="0" applyProtection="0">
      <alignment horizontal="left" vertical="center" indent="1"/>
    </xf>
    <xf numFmtId="0" fontId="16" fillId="75" borderId="71" applyNumberFormat="0" applyProtection="0">
      <alignment horizontal="left" vertical="center" indent="1"/>
    </xf>
    <xf numFmtId="0" fontId="16" fillId="75" borderId="71" applyNumberFormat="0" applyProtection="0">
      <alignment horizontal="left" vertical="top" indent="1"/>
    </xf>
    <xf numFmtId="0" fontId="69" fillId="75" borderId="71" applyNumberFormat="0" applyProtection="0">
      <alignment horizontal="left" vertical="top" indent="1"/>
    </xf>
    <xf numFmtId="0" fontId="16" fillId="75" borderId="71" applyNumberFormat="0" applyProtection="0">
      <alignment horizontal="left" vertical="top" indent="1"/>
    </xf>
    <xf numFmtId="0" fontId="16" fillId="75" borderId="71" applyNumberFormat="0" applyProtection="0">
      <alignment horizontal="left" vertical="top" indent="1"/>
    </xf>
    <xf numFmtId="0" fontId="16" fillId="63" borderId="71" applyNumberFormat="0" applyProtection="0">
      <alignment horizontal="left" vertical="center" indent="1"/>
    </xf>
    <xf numFmtId="0" fontId="16" fillId="63" borderId="71" applyNumberFormat="0" applyProtection="0">
      <alignment horizontal="left" vertical="center" indent="1"/>
    </xf>
    <xf numFmtId="0" fontId="16" fillId="63" borderId="71" applyNumberFormat="0" applyProtection="0">
      <alignment horizontal="left" vertical="center" indent="1"/>
    </xf>
    <xf numFmtId="0" fontId="16" fillId="63" borderId="71" applyNumberFormat="0" applyProtection="0">
      <alignment horizontal="left" vertical="center" indent="1"/>
    </xf>
    <xf numFmtId="0" fontId="16" fillId="63" borderId="71" applyNumberFormat="0" applyProtection="0">
      <alignment horizontal="left" vertical="top" indent="1"/>
    </xf>
    <xf numFmtId="0" fontId="69" fillId="63" borderId="71" applyNumberFormat="0" applyProtection="0">
      <alignment horizontal="left" vertical="top" indent="1"/>
    </xf>
    <xf numFmtId="0" fontId="16" fillId="63" borderId="71" applyNumberFormat="0" applyProtection="0">
      <alignment horizontal="left" vertical="top" indent="1"/>
    </xf>
    <xf numFmtId="0" fontId="16" fillId="63" borderId="71" applyNumberFormat="0" applyProtection="0">
      <alignment horizontal="left" vertical="top" indent="1"/>
    </xf>
    <xf numFmtId="0" fontId="16" fillId="76" borderId="71" applyNumberFormat="0" applyProtection="0">
      <alignment horizontal="left" vertical="center" indent="1"/>
    </xf>
    <xf numFmtId="0" fontId="16" fillId="76" borderId="71" applyNumberFormat="0" applyProtection="0">
      <alignment horizontal="left" vertical="center" indent="1"/>
    </xf>
    <xf numFmtId="0" fontId="16" fillId="76" borderId="71" applyNumberFormat="0" applyProtection="0">
      <alignment horizontal="left" vertical="center" indent="1"/>
    </xf>
    <xf numFmtId="0" fontId="16" fillId="76" borderId="71" applyNumberFormat="0" applyProtection="0">
      <alignment horizontal="left" vertical="center" indent="1"/>
    </xf>
    <xf numFmtId="0" fontId="16" fillId="76" borderId="71" applyNumberFormat="0" applyProtection="0">
      <alignment horizontal="left" vertical="top" indent="1"/>
    </xf>
    <xf numFmtId="0" fontId="69" fillId="76" borderId="71" applyNumberFormat="0" applyProtection="0">
      <alignment horizontal="left" vertical="top" indent="1"/>
    </xf>
    <xf numFmtId="0" fontId="16" fillId="76" borderId="71" applyNumberFormat="0" applyProtection="0">
      <alignment horizontal="left" vertical="top" indent="1"/>
    </xf>
    <xf numFmtId="0" fontId="16" fillId="76" borderId="71" applyNumberFormat="0" applyProtection="0">
      <alignment horizontal="left" vertical="top" indent="1"/>
    </xf>
    <xf numFmtId="0" fontId="16" fillId="74" borderId="71" applyNumberFormat="0" applyProtection="0">
      <alignment horizontal="left" vertical="center" indent="1"/>
    </xf>
    <xf numFmtId="0" fontId="16" fillId="74" borderId="71" applyNumberFormat="0" applyProtection="0">
      <alignment horizontal="left" vertical="center" indent="1"/>
    </xf>
    <xf numFmtId="0" fontId="16" fillId="74" borderId="71" applyNumberFormat="0" applyProtection="0">
      <alignment horizontal="left" vertical="center" indent="1"/>
    </xf>
    <xf numFmtId="0" fontId="16" fillId="74" borderId="71" applyNumberFormat="0" applyProtection="0">
      <alignment horizontal="left" vertical="center" indent="1"/>
    </xf>
    <xf numFmtId="0" fontId="16" fillId="74" borderId="71" applyNumberFormat="0" applyProtection="0">
      <alignment horizontal="left" vertical="top" indent="1"/>
    </xf>
    <xf numFmtId="0" fontId="69" fillId="74" borderId="71" applyNumberFormat="0" applyProtection="0">
      <alignment horizontal="left" vertical="top" indent="1"/>
    </xf>
    <xf numFmtId="0" fontId="16" fillId="74" borderId="71" applyNumberFormat="0" applyProtection="0">
      <alignment horizontal="left" vertical="top" indent="1"/>
    </xf>
    <xf numFmtId="0" fontId="16" fillId="74" borderId="71" applyNumberFormat="0" applyProtection="0">
      <alignment horizontal="left" vertical="top" indent="1"/>
    </xf>
    <xf numFmtId="4" fontId="32" fillId="78" borderId="71" applyNumberFormat="0" applyProtection="0">
      <alignment vertical="center"/>
    </xf>
    <xf numFmtId="4" fontId="95" fillId="134" borderId="71" applyNumberFormat="0" applyProtection="0">
      <alignment vertical="center"/>
    </xf>
    <xf numFmtId="4" fontId="95" fillId="134" borderId="71" applyNumberFormat="0" applyProtection="0">
      <alignment vertical="center"/>
    </xf>
    <xf numFmtId="4" fontId="32" fillId="78" borderId="71" applyNumberFormat="0" applyProtection="0">
      <alignment vertical="center"/>
    </xf>
    <xf numFmtId="4" fontId="34" fillId="78" borderId="71" applyNumberFormat="0" applyProtection="0">
      <alignment vertical="center"/>
    </xf>
    <xf numFmtId="4" fontId="96" fillId="134" borderId="71" applyNumberFormat="0" applyProtection="0">
      <alignment vertical="center"/>
    </xf>
    <xf numFmtId="4" fontId="96" fillId="134" borderId="71" applyNumberFormat="0" applyProtection="0">
      <alignment vertical="center"/>
    </xf>
    <xf numFmtId="4" fontId="34" fillId="78" borderId="71" applyNumberFormat="0" applyProtection="0">
      <alignment vertical="center"/>
    </xf>
    <xf numFmtId="4" fontId="32" fillId="78" borderId="71" applyNumberFormat="0" applyProtection="0">
      <alignment horizontal="left" vertical="center" indent="1"/>
    </xf>
    <xf numFmtId="4" fontId="33" fillId="93" borderId="81" applyNumberFormat="0" applyProtection="0">
      <alignment horizontal="left" vertical="center" indent="1"/>
    </xf>
    <xf numFmtId="4" fontId="33" fillId="93" borderId="81" applyNumberFormat="0" applyProtection="0">
      <alignment horizontal="left" vertical="center" indent="1"/>
    </xf>
    <xf numFmtId="4" fontId="32" fillId="78" borderId="71" applyNumberFormat="0" applyProtection="0">
      <alignment horizontal="left" vertical="center" indent="1"/>
    </xf>
    <xf numFmtId="0" fontId="32" fillId="78" borderId="71" applyNumberFormat="0" applyProtection="0">
      <alignment horizontal="left" vertical="top" indent="1"/>
    </xf>
    <xf numFmtId="4" fontId="32" fillId="74" borderId="71" applyNumberFormat="0" applyProtection="0">
      <alignment horizontal="right" vertical="center"/>
    </xf>
    <xf numFmtId="4" fontId="95" fillId="134" borderId="71" applyNumberFormat="0" applyProtection="0">
      <alignment horizontal="right" vertical="center"/>
    </xf>
    <xf numFmtId="4" fontId="95" fillId="134" borderId="71" applyNumberFormat="0" applyProtection="0">
      <alignment horizontal="right" vertical="center"/>
    </xf>
    <xf numFmtId="4" fontId="32" fillId="74" borderId="71" applyNumberFormat="0" applyProtection="0">
      <alignment horizontal="right" vertical="center"/>
    </xf>
    <xf numFmtId="4" fontId="32" fillId="74" borderId="71" applyNumberFormat="0" applyProtection="0">
      <alignment horizontal="right" vertical="center"/>
    </xf>
    <xf numFmtId="4" fontId="34" fillId="74" borderId="71" applyNumberFormat="0" applyProtection="0">
      <alignment horizontal="right" vertical="center"/>
    </xf>
    <xf numFmtId="4" fontId="96" fillId="134" borderId="71" applyNumberFormat="0" applyProtection="0">
      <alignment horizontal="right" vertical="center"/>
    </xf>
    <xf numFmtId="4" fontId="96" fillId="134" borderId="71" applyNumberFormat="0" applyProtection="0">
      <alignment horizontal="right" vertical="center"/>
    </xf>
    <xf numFmtId="4" fontId="34" fillId="74" borderId="71" applyNumberFormat="0" applyProtection="0">
      <alignment horizontal="right" vertical="center"/>
    </xf>
    <xf numFmtId="4" fontId="69" fillId="96" borderId="78" applyNumberFormat="0" applyProtection="0">
      <alignment horizontal="left" vertical="center" indent="1"/>
    </xf>
    <xf numFmtId="4" fontId="69" fillId="96" borderId="78" applyNumberFormat="0" applyProtection="0">
      <alignment horizontal="left" vertical="center" indent="1"/>
    </xf>
    <xf numFmtId="4" fontId="33" fillId="93" borderId="71" applyNumberFormat="0" applyProtection="0">
      <alignment horizontal="left" vertical="center" indent="1"/>
    </xf>
    <xf numFmtId="4" fontId="69" fillId="96" borderId="78" applyNumberFormat="0" applyProtection="0">
      <alignment horizontal="left" vertical="center" indent="1"/>
    </xf>
    <xf numFmtId="4" fontId="69" fillId="96" borderId="78" applyNumberFormat="0" applyProtection="0">
      <alignment horizontal="left" vertical="center" indent="1"/>
    </xf>
    <xf numFmtId="4" fontId="32" fillId="63" borderId="71" applyNumberFormat="0" applyProtection="0">
      <alignment horizontal="left" vertical="center" indent="1"/>
    </xf>
    <xf numFmtId="4" fontId="33" fillId="93" borderId="71" applyNumberFormat="0" applyProtection="0">
      <alignment horizontal="left" vertical="center" indent="1"/>
    </xf>
    <xf numFmtId="0" fontId="32" fillId="63" borderId="71" applyNumberFormat="0" applyProtection="0">
      <alignment horizontal="left" vertical="top" indent="1"/>
    </xf>
    <xf numFmtId="4" fontId="35" fillId="94" borderId="81" applyNumberFormat="0" applyProtection="0">
      <alignment horizontal="left" vertical="center" indent="1"/>
    </xf>
    <xf numFmtId="4" fontId="35" fillId="94" borderId="81" applyNumberFormat="0" applyProtection="0">
      <alignment horizontal="left" vertical="center" indent="1"/>
    </xf>
    <xf numFmtId="4" fontId="36" fillId="74" borderId="71" applyNumberFormat="0" applyProtection="0">
      <alignment horizontal="right" vertical="center"/>
    </xf>
    <xf numFmtId="4" fontId="97" fillId="134" borderId="71" applyNumberFormat="0" applyProtection="0">
      <alignment horizontal="right" vertical="center"/>
    </xf>
    <xf numFmtId="4" fontId="97" fillId="134" borderId="71" applyNumberFormat="0" applyProtection="0">
      <alignment horizontal="right" vertical="center"/>
    </xf>
    <xf numFmtId="4" fontId="36" fillId="74" borderId="71" applyNumberFormat="0" applyProtection="0">
      <alignment horizontal="right" vertical="center"/>
    </xf>
    <xf numFmtId="0" fontId="29" fillId="0" borderId="82" applyNumberFormat="0" applyFill="0" applyAlignment="0" applyProtection="0"/>
    <xf numFmtId="0" fontId="29" fillId="0" borderId="82" applyNumberFormat="0" applyFill="0" applyAlignment="0" applyProtection="0"/>
    <xf numFmtId="4" fontId="69" fillId="62" borderId="78" applyNumberFormat="0" applyProtection="0">
      <alignment vertical="center"/>
    </xf>
    <xf numFmtId="4" fontId="69" fillId="111" borderId="78" applyNumberFormat="0" applyProtection="0">
      <alignment horizontal="left" vertical="center" indent="1"/>
    </xf>
    <xf numFmtId="4" fontId="69" fillId="96" borderId="78" applyNumberFormat="0" applyProtection="0">
      <alignment horizontal="left" vertical="center" indent="1"/>
    </xf>
    <xf numFmtId="4" fontId="69" fillId="64" borderId="78" applyNumberFormat="0" applyProtection="0">
      <alignment horizontal="right" vertical="center"/>
    </xf>
    <xf numFmtId="4" fontId="69" fillId="112" borderId="78" applyNumberFormat="0" applyProtection="0">
      <alignment horizontal="right" vertical="center"/>
    </xf>
    <xf numFmtId="4" fontId="69" fillId="66" borderId="79" applyNumberFormat="0" applyProtection="0">
      <alignment horizontal="right" vertical="center"/>
    </xf>
    <xf numFmtId="4" fontId="69" fillId="67" borderId="78" applyNumberFormat="0" applyProtection="0">
      <alignment horizontal="right" vertical="center"/>
    </xf>
    <xf numFmtId="4" fontId="69" fillId="68" borderId="78" applyNumberFormat="0" applyProtection="0">
      <alignment horizontal="right" vertical="center"/>
    </xf>
    <xf numFmtId="4" fontId="69" fillId="69" borderId="78" applyNumberFormat="0" applyProtection="0">
      <alignment horizontal="right" vertical="center"/>
    </xf>
    <xf numFmtId="4" fontId="69" fillId="70" borderId="78" applyNumberFormat="0" applyProtection="0">
      <alignment horizontal="right" vertical="center"/>
    </xf>
    <xf numFmtId="4" fontId="69" fillId="71" borderId="78" applyNumberFormat="0" applyProtection="0">
      <alignment horizontal="right" vertical="center"/>
    </xf>
    <xf numFmtId="4" fontId="69" fillId="72" borderId="78" applyNumberFormat="0" applyProtection="0">
      <alignment horizontal="right" vertical="center"/>
    </xf>
    <xf numFmtId="4" fontId="69" fillId="73" borderId="79" applyNumberFormat="0" applyProtection="0">
      <alignment horizontal="left" vertical="center" indent="1"/>
    </xf>
    <xf numFmtId="4" fontId="69" fillId="63" borderId="78" applyNumberFormat="0" applyProtection="0">
      <alignment horizontal="right" vertical="center"/>
    </xf>
    <xf numFmtId="4" fontId="69" fillId="74" borderId="79" applyNumberFormat="0" applyProtection="0">
      <alignment horizontal="left" vertical="center" indent="1"/>
    </xf>
    <xf numFmtId="4" fontId="69" fillId="63" borderId="79" applyNumberFormat="0" applyProtection="0">
      <alignment horizontal="left" vertical="center" indent="1"/>
    </xf>
    <xf numFmtId="0" fontId="69" fillId="84" borderId="78" applyNumberFormat="0" applyProtection="0">
      <alignment horizontal="left" vertical="center" indent="1"/>
    </xf>
    <xf numFmtId="0" fontId="69" fillId="113" borderId="78" applyNumberFormat="0" applyProtection="0">
      <alignment horizontal="left" vertical="center" indent="1"/>
    </xf>
    <xf numFmtId="0" fontId="69" fillId="76" borderId="78" applyNumberFormat="0" applyProtection="0">
      <alignment horizontal="left" vertical="center" indent="1"/>
    </xf>
    <xf numFmtId="0" fontId="69" fillId="74" borderId="78" applyNumberFormat="0" applyProtection="0">
      <alignment horizontal="left" vertical="center" indent="1"/>
    </xf>
    <xf numFmtId="4" fontId="69" fillId="0" borderId="78" applyNumberFormat="0" applyProtection="0">
      <alignment horizontal="right" vertical="center"/>
    </xf>
    <xf numFmtId="4" fontId="32" fillId="63" borderId="71" applyNumberFormat="0" applyProtection="0">
      <alignment horizontal="left" vertical="center" indent="1"/>
    </xf>
    <xf numFmtId="0" fontId="30" fillId="62" borderId="71" applyNumberFormat="0" applyProtection="0">
      <alignment horizontal="left" vertical="top" indent="1"/>
    </xf>
    <xf numFmtId="4" fontId="69" fillId="96" borderId="78" applyNumberFormat="0" applyProtection="0">
      <alignment horizontal="left" vertical="center" indent="1"/>
    </xf>
    <xf numFmtId="4" fontId="36" fillId="74" borderId="71" applyNumberFormat="0" applyProtection="0">
      <alignment horizontal="right" vertical="center"/>
    </xf>
    <xf numFmtId="4" fontId="16" fillId="75" borderId="79" applyNumberFormat="0" applyProtection="0">
      <alignment horizontal="left" vertical="center" indent="1"/>
    </xf>
    <xf numFmtId="4" fontId="16" fillId="75" borderId="79" applyNumberFormat="0" applyProtection="0">
      <alignment horizontal="left" vertical="center" indent="1"/>
    </xf>
    <xf numFmtId="0" fontId="16" fillId="76" borderId="97" applyNumberFormat="0" applyProtection="0">
      <alignment horizontal="left" vertical="center" indent="1"/>
    </xf>
    <xf numFmtId="4" fontId="35" fillId="94" borderId="94" applyNumberFormat="0" applyProtection="0">
      <alignment horizontal="left" vertical="center" indent="1"/>
    </xf>
    <xf numFmtId="4" fontId="32" fillId="63" borderId="84" applyNumberFormat="0" applyProtection="0">
      <alignment horizontal="left" vertical="center" indent="1"/>
    </xf>
    <xf numFmtId="4" fontId="97" fillId="134" borderId="84" applyNumberFormat="0" applyProtection="0">
      <alignment horizontal="right" vertical="center"/>
    </xf>
    <xf numFmtId="0" fontId="29" fillId="0" borderId="95" applyNumberFormat="0" applyFill="0" applyAlignment="0" applyProtection="0"/>
    <xf numFmtId="4" fontId="95" fillId="95" borderId="84" applyNumberFormat="0" applyProtection="0">
      <alignment horizontal="right" vertical="center"/>
    </xf>
    <xf numFmtId="4" fontId="69" fillId="72" borderId="104" applyNumberFormat="0" applyProtection="0">
      <alignment horizontal="right" vertical="center"/>
    </xf>
    <xf numFmtId="4" fontId="69" fillId="74" borderId="131" applyNumberFormat="0" applyProtection="0">
      <alignment horizontal="left" vertical="center" indent="1"/>
    </xf>
    <xf numFmtId="4" fontId="32" fillId="72" borderId="84" applyNumberFormat="0" applyProtection="0">
      <alignment horizontal="right" vertical="center"/>
    </xf>
    <xf numFmtId="4" fontId="72" fillId="78" borderId="84" applyNumberFormat="0" applyProtection="0">
      <alignment vertical="center"/>
    </xf>
    <xf numFmtId="4" fontId="69" fillId="66" borderId="131" applyNumberFormat="0" applyProtection="0">
      <alignment horizontal="right" vertical="center"/>
    </xf>
    <xf numFmtId="4" fontId="97" fillId="134" borderId="84" applyNumberFormat="0" applyProtection="0">
      <alignment horizontal="right" vertical="center"/>
    </xf>
    <xf numFmtId="4" fontId="34" fillId="74" borderId="84" applyNumberFormat="0" applyProtection="0">
      <alignment horizontal="right" vertical="center"/>
    </xf>
    <xf numFmtId="4" fontId="96" fillId="134" borderId="97" applyNumberFormat="0" applyProtection="0">
      <alignment vertical="center"/>
    </xf>
    <xf numFmtId="4" fontId="33" fillId="111" borderId="110" applyNumberFormat="0" applyProtection="0">
      <alignment vertical="center"/>
    </xf>
    <xf numFmtId="4" fontId="32" fillId="78" borderId="110" applyNumberFormat="0" applyProtection="0">
      <alignment vertical="center"/>
    </xf>
    <xf numFmtId="4" fontId="69" fillId="96" borderId="91" applyNumberFormat="0" applyProtection="0">
      <alignment horizontal="left" vertical="center" indent="1"/>
    </xf>
    <xf numFmtId="4" fontId="33" fillId="93" borderId="110" applyNumberFormat="0" applyProtection="0">
      <alignment horizontal="left" vertical="center" indent="1"/>
    </xf>
    <xf numFmtId="0" fontId="16" fillId="57" borderId="88" applyNumberFormat="0" applyFont="0" applyAlignment="0" applyProtection="0"/>
    <xf numFmtId="0" fontId="16" fillId="76" borderId="110" applyNumberFormat="0" applyProtection="0">
      <alignment horizontal="left" vertical="top" indent="1"/>
    </xf>
    <xf numFmtId="0" fontId="64" fillId="58" borderId="87" applyNumberFormat="0" applyAlignment="0" applyProtection="0"/>
    <xf numFmtId="4" fontId="69" fillId="73" borderId="118" applyNumberFormat="0" applyProtection="0">
      <alignment horizontal="left" vertical="center" indent="1"/>
    </xf>
    <xf numFmtId="4" fontId="32" fillId="68" borderId="97" applyNumberFormat="0" applyProtection="0">
      <alignment horizontal="right" vertical="center"/>
    </xf>
    <xf numFmtId="0" fontId="16" fillId="74" borderId="110" applyNumberFormat="0" applyProtection="0">
      <alignment horizontal="left" vertical="center" indent="1"/>
    </xf>
    <xf numFmtId="4" fontId="95" fillId="131" borderId="97" applyNumberFormat="0" applyProtection="0">
      <alignment horizontal="right" vertical="center"/>
    </xf>
    <xf numFmtId="4" fontId="79" fillId="82" borderId="109" applyNumberFormat="0" applyProtection="0">
      <alignment vertical="center"/>
    </xf>
    <xf numFmtId="4" fontId="32" fillId="72" borderId="97" applyNumberFormat="0" applyProtection="0">
      <alignment horizontal="right" vertical="center"/>
    </xf>
    <xf numFmtId="4" fontId="30" fillId="62" borderId="97" applyNumberFormat="0" applyProtection="0">
      <alignment horizontal="left" vertical="center" indent="1"/>
    </xf>
    <xf numFmtId="4" fontId="36" fillId="74" borderId="84" applyNumberFormat="0" applyProtection="0">
      <alignment horizontal="right" vertical="center"/>
    </xf>
    <xf numFmtId="0" fontId="16" fillId="63" borderId="97" applyNumberFormat="0" applyProtection="0">
      <alignment horizontal="left" vertical="top" indent="1"/>
    </xf>
    <xf numFmtId="4" fontId="32" fillId="63" borderId="84" applyNumberFormat="0" applyProtection="0">
      <alignment horizontal="left" vertical="center" indent="1"/>
    </xf>
    <xf numFmtId="4" fontId="34" fillId="74" borderId="84" applyNumberFormat="0" applyProtection="0">
      <alignment horizontal="right" vertical="center"/>
    </xf>
    <xf numFmtId="0" fontId="16" fillId="74" borderId="84" applyNumberFormat="0" applyProtection="0">
      <alignment horizontal="left" vertical="top" indent="1"/>
    </xf>
    <xf numFmtId="0" fontId="16" fillId="76" borderId="84" applyNumberFormat="0" applyProtection="0">
      <alignment horizontal="left" vertical="top" indent="1"/>
    </xf>
    <xf numFmtId="0" fontId="16" fillId="63" borderId="84" applyNumberFormat="0" applyProtection="0">
      <alignment horizontal="left" vertical="top" indent="1"/>
    </xf>
    <xf numFmtId="0" fontId="16" fillId="63" borderId="84" applyNumberFormat="0" applyProtection="0">
      <alignment horizontal="left" vertical="center" indent="1"/>
    </xf>
    <xf numFmtId="4" fontId="95" fillId="130" borderId="110" applyNumberFormat="0" applyProtection="0">
      <alignment horizontal="right" vertical="center"/>
    </xf>
    <xf numFmtId="4" fontId="32" fillId="66" borderId="84" applyNumberFormat="0" applyProtection="0">
      <alignment horizontal="right" vertical="center"/>
    </xf>
    <xf numFmtId="4" fontId="32" fillId="65" borderId="84" applyNumberFormat="0" applyProtection="0">
      <alignment horizontal="right" vertical="center"/>
    </xf>
    <xf numFmtId="4" fontId="32" fillId="64" borderId="84" applyNumberFormat="0" applyProtection="0">
      <alignment horizontal="right" vertical="center"/>
    </xf>
    <xf numFmtId="4" fontId="95" fillId="80" borderId="123" applyNumberFormat="0" applyProtection="0">
      <alignment horizontal="right" vertical="center"/>
    </xf>
    <xf numFmtId="0" fontId="30" fillId="62" borderId="84" applyNumberFormat="0" applyProtection="0">
      <alignment horizontal="left" vertical="top" indent="1"/>
    </xf>
    <xf numFmtId="4" fontId="30" fillId="62" borderId="84" applyNumberFormat="0" applyProtection="0">
      <alignment horizontal="left" vertical="center" indent="1"/>
    </xf>
    <xf numFmtId="4" fontId="31" fillId="62" borderId="84" applyNumberFormat="0" applyProtection="0">
      <alignment vertical="center"/>
    </xf>
    <xf numFmtId="4" fontId="30" fillId="62" borderId="84" applyNumberFormat="0" applyProtection="0">
      <alignment vertical="center"/>
    </xf>
    <xf numFmtId="4" fontId="32" fillId="70" borderId="97" applyNumberFormat="0" applyProtection="0">
      <alignment horizontal="right" vertical="center"/>
    </xf>
    <xf numFmtId="4" fontId="69" fillId="70" borderId="104" applyNumberFormat="0" applyProtection="0">
      <alignment horizontal="right" vertical="center"/>
    </xf>
    <xf numFmtId="0" fontId="16" fillId="57" borderId="127" applyNumberFormat="0" applyFont="0" applyAlignment="0" applyProtection="0"/>
    <xf numFmtId="0" fontId="69" fillId="63" borderId="97" applyNumberFormat="0" applyProtection="0">
      <alignment horizontal="left" vertical="top" indent="1"/>
    </xf>
    <xf numFmtId="4" fontId="69" fillId="67" borderId="117" applyNumberFormat="0" applyProtection="0">
      <alignment horizontal="right" vertical="center"/>
    </xf>
    <xf numFmtId="0" fontId="16" fillId="63" borderId="123" applyNumberFormat="0" applyProtection="0">
      <alignment horizontal="left" vertical="top" indent="1"/>
    </xf>
    <xf numFmtId="4" fontId="96" fillId="134" borderId="110" applyNumberFormat="0" applyProtection="0">
      <alignment vertical="center"/>
    </xf>
    <xf numFmtId="0" fontId="16" fillId="76" borderId="97" applyNumberFormat="0" applyProtection="0">
      <alignment horizontal="left" vertical="center" indent="1"/>
    </xf>
    <xf numFmtId="4" fontId="32" fillId="72" borderId="97" applyNumberFormat="0" applyProtection="0">
      <alignment horizontal="right" vertical="center"/>
    </xf>
    <xf numFmtId="4" fontId="69" fillId="69" borderId="104" applyNumberFormat="0" applyProtection="0">
      <alignment horizontal="right" vertical="center"/>
    </xf>
    <xf numFmtId="4" fontId="32" fillId="67" borderId="110" applyNumberFormat="0" applyProtection="0">
      <alignment horizontal="right" vertical="center"/>
    </xf>
    <xf numFmtId="0" fontId="32" fillId="78" borderId="110" applyNumberFormat="0" applyProtection="0">
      <alignment horizontal="left" vertical="top" indent="1"/>
    </xf>
    <xf numFmtId="4" fontId="35" fillId="94" borderId="120" applyNumberFormat="0" applyProtection="0">
      <alignment horizontal="left" vertical="center" indent="1"/>
    </xf>
    <xf numFmtId="4" fontId="69" fillId="96" borderId="104" applyNumberFormat="0" applyProtection="0">
      <alignment horizontal="left" vertical="center" indent="1"/>
    </xf>
    <xf numFmtId="0" fontId="16" fillId="77" borderId="83" applyNumberFormat="0">
      <protection locked="0"/>
    </xf>
    <xf numFmtId="0" fontId="16" fillId="74" borderId="84" applyNumberFormat="0" applyProtection="0">
      <alignment horizontal="left" vertical="center" indent="1"/>
    </xf>
    <xf numFmtId="0" fontId="16" fillId="76" borderId="84" applyNumberFormat="0" applyProtection="0">
      <alignment horizontal="left" vertical="center" indent="1"/>
    </xf>
    <xf numFmtId="0" fontId="16" fillId="63" borderId="84" applyNumberFormat="0" applyProtection="0">
      <alignment horizontal="left" vertical="top" indent="1"/>
    </xf>
    <xf numFmtId="4" fontId="32" fillId="78" borderId="84" applyNumberFormat="0" applyProtection="0">
      <alignment vertical="center"/>
    </xf>
    <xf numFmtId="0" fontId="72" fillId="63" borderId="97" applyNumberFormat="0" applyProtection="0">
      <alignment horizontal="left" vertical="top" indent="1"/>
    </xf>
    <xf numFmtId="4" fontId="69" fillId="64" borderId="117" applyNumberFormat="0" applyProtection="0">
      <alignment horizontal="right" vertical="center"/>
    </xf>
    <xf numFmtId="4" fontId="32" fillId="69" borderId="97" applyNumberFormat="0" applyProtection="0">
      <alignment horizontal="right" vertical="center"/>
    </xf>
    <xf numFmtId="4" fontId="31" fillId="62" borderId="110" applyNumberFormat="0" applyProtection="0">
      <alignment vertical="center"/>
    </xf>
    <xf numFmtId="4" fontId="16" fillId="75" borderId="118" applyNumberFormat="0" applyProtection="0">
      <alignment horizontal="left" vertical="center" indent="1"/>
    </xf>
    <xf numFmtId="0" fontId="32" fillId="78" borderId="84" applyNumberFormat="0" applyProtection="0">
      <alignment horizontal="left" vertical="top" indent="1"/>
    </xf>
    <xf numFmtId="0" fontId="16" fillId="74" borderId="97" applyNumberFormat="0" applyProtection="0">
      <alignment horizontal="left" vertical="center" indent="1"/>
    </xf>
    <xf numFmtId="0" fontId="72" fillId="78" borderId="84" applyNumberFormat="0" applyProtection="0">
      <alignment horizontal="left" vertical="top" indent="1"/>
    </xf>
    <xf numFmtId="4" fontId="69" fillId="73" borderId="92" applyNumberFormat="0" applyProtection="0">
      <alignment horizontal="left" vertical="center" indent="1"/>
    </xf>
    <xf numFmtId="0" fontId="16" fillId="74" borderId="84" applyNumberFormat="0" applyProtection="0">
      <alignment horizontal="left" vertical="top" indent="1"/>
    </xf>
    <xf numFmtId="4" fontId="32" fillId="70" borderId="84" applyNumberFormat="0" applyProtection="0">
      <alignment horizontal="right" vertical="center"/>
    </xf>
    <xf numFmtId="0" fontId="69" fillId="74" borderId="84" applyNumberFormat="0" applyProtection="0">
      <alignment horizontal="left" vertical="top" indent="1"/>
    </xf>
    <xf numFmtId="4" fontId="69" fillId="64" borderId="91" applyNumberFormat="0" applyProtection="0">
      <alignment horizontal="right" vertical="center"/>
    </xf>
    <xf numFmtId="0" fontId="16" fillId="76" borderId="84" applyNumberFormat="0" applyProtection="0">
      <alignment horizontal="left" vertical="center" indent="1"/>
    </xf>
    <xf numFmtId="4" fontId="95" fillId="129" borderId="84" applyNumberFormat="0" applyProtection="0">
      <alignment horizontal="right" vertical="center"/>
    </xf>
    <xf numFmtId="4" fontId="30" fillId="62" borderId="84" applyNumberFormat="0" applyProtection="0">
      <alignment horizontal="left" vertical="center" indent="1"/>
    </xf>
    <xf numFmtId="4" fontId="36" fillId="74" borderId="84" applyNumberFormat="0" applyProtection="0">
      <alignment horizontal="right" vertical="center"/>
    </xf>
    <xf numFmtId="0" fontId="16" fillId="63" borderId="84" applyNumberFormat="0" applyProtection="0">
      <alignment horizontal="left" vertical="top" indent="1"/>
    </xf>
    <xf numFmtId="4" fontId="95" fillId="80" borderId="84" applyNumberFormat="0" applyProtection="0">
      <alignment horizontal="right" vertical="center"/>
    </xf>
    <xf numFmtId="4" fontId="16" fillId="75" borderId="92" applyNumberFormat="0" applyProtection="0">
      <alignment horizontal="left" vertical="center" indent="1"/>
    </xf>
    <xf numFmtId="4" fontId="69" fillId="96" borderId="91" applyNumberFormat="0" applyProtection="0">
      <alignment horizontal="left" vertical="center" indent="1"/>
    </xf>
    <xf numFmtId="0" fontId="16" fillId="75" borderId="84" applyNumberFormat="0" applyProtection="0">
      <alignment horizontal="left" vertical="center" indent="1"/>
    </xf>
    <xf numFmtId="4" fontId="32" fillId="65" borderId="84" applyNumberFormat="0" applyProtection="0">
      <alignment horizontal="right" vertical="center"/>
    </xf>
    <xf numFmtId="4" fontId="95" fillId="134" borderId="84" applyNumberFormat="0" applyProtection="0">
      <alignment horizontal="right" vertical="center"/>
    </xf>
    <xf numFmtId="4" fontId="95" fillId="93" borderId="84" applyNumberFormat="0" applyProtection="0">
      <alignment horizontal="right" vertical="center"/>
    </xf>
    <xf numFmtId="4" fontId="32" fillId="64" borderId="84" applyNumberFormat="0" applyProtection="0">
      <alignment horizontal="right" vertical="center"/>
    </xf>
    <xf numFmtId="0" fontId="69" fillId="84" borderId="91" applyNumberFormat="0" applyProtection="0">
      <alignment horizontal="left" vertical="center" indent="1"/>
    </xf>
    <xf numFmtId="4" fontId="96" fillId="134" borderId="84" applyNumberFormat="0" applyProtection="0">
      <alignment vertical="center"/>
    </xf>
    <xf numFmtId="4" fontId="32" fillId="71" borderId="84" applyNumberFormat="0" applyProtection="0">
      <alignment horizontal="right" vertical="center"/>
    </xf>
    <xf numFmtId="4" fontId="94" fillId="111" borderId="84" applyNumberFormat="0" applyProtection="0">
      <alignment vertical="center"/>
    </xf>
    <xf numFmtId="4" fontId="95" fillId="131" borderId="84" applyNumberFormat="0" applyProtection="0">
      <alignment horizontal="right" vertical="center"/>
    </xf>
    <xf numFmtId="0" fontId="16" fillId="74" borderId="110" applyNumberFormat="0" applyProtection="0">
      <alignment horizontal="left" vertical="center" indent="1"/>
    </xf>
    <xf numFmtId="0" fontId="16" fillId="63" borderId="110" applyNumberFormat="0" applyProtection="0">
      <alignment horizontal="left" vertical="center" indent="1"/>
    </xf>
    <xf numFmtId="4" fontId="69" fillId="72" borderId="104" applyNumberFormat="0" applyProtection="0">
      <alignment horizontal="right" vertical="center"/>
    </xf>
    <xf numFmtId="0" fontId="67" fillId="91" borderId="102" applyNumberFormat="0" applyAlignment="0" applyProtection="0"/>
    <xf numFmtId="0" fontId="64" fillId="58" borderId="126" applyNumberFormat="0" applyAlignment="0" applyProtection="0"/>
    <xf numFmtId="0" fontId="16" fillId="76" borderId="97" applyNumberFormat="0" applyProtection="0">
      <alignment horizontal="left" vertical="center" indent="1"/>
    </xf>
    <xf numFmtId="0" fontId="32" fillId="78" borderId="97" applyNumberFormat="0" applyProtection="0">
      <alignment horizontal="left" vertical="top" indent="1"/>
    </xf>
    <xf numFmtId="4" fontId="69" fillId="71" borderId="117" applyNumberFormat="0" applyProtection="0">
      <alignment horizontal="right" vertical="center"/>
    </xf>
    <xf numFmtId="4" fontId="79" fillId="111" borderId="117" applyNumberFormat="0" applyProtection="0">
      <alignment vertical="center"/>
    </xf>
    <xf numFmtId="4" fontId="95" fillId="134" borderId="110" applyNumberFormat="0" applyProtection="0">
      <alignment vertical="center"/>
    </xf>
    <xf numFmtId="0" fontId="69" fillId="57" borderId="104" applyNumberFormat="0" applyFont="0" applyAlignment="0" applyProtection="0"/>
    <xf numFmtId="4" fontId="69" fillId="66" borderId="105" applyNumberFormat="0" applyProtection="0">
      <alignment horizontal="right" vertical="center"/>
    </xf>
    <xf numFmtId="0" fontId="57" fillId="91" borderId="100" applyNumberFormat="0" applyAlignment="0" applyProtection="0"/>
    <xf numFmtId="4" fontId="69" fillId="68" borderId="117" applyNumberFormat="0" applyProtection="0">
      <alignment horizontal="right" vertical="center"/>
    </xf>
    <xf numFmtId="4" fontId="69" fillId="73" borderId="92" applyNumberFormat="0" applyProtection="0">
      <alignment horizontal="left" vertical="center" indent="1"/>
    </xf>
    <xf numFmtId="4" fontId="32" fillId="65" borderId="97" applyNumberFormat="0" applyProtection="0">
      <alignment horizontal="right" vertical="center"/>
    </xf>
    <xf numFmtId="0" fontId="16" fillId="74" borderId="84" applyNumberFormat="0" applyProtection="0">
      <alignment horizontal="left" vertical="center" indent="1"/>
    </xf>
    <xf numFmtId="4" fontId="32" fillId="71" borderId="84" applyNumberFormat="0" applyProtection="0">
      <alignment horizontal="right" vertical="center"/>
    </xf>
    <xf numFmtId="4" fontId="69" fillId="0" borderId="117" applyNumberFormat="0" applyProtection="0">
      <alignment horizontal="right" vertical="center"/>
    </xf>
    <xf numFmtId="4" fontId="32" fillId="72" borderId="110" applyNumberFormat="0" applyProtection="0">
      <alignment horizontal="right" vertical="center"/>
    </xf>
    <xf numFmtId="0" fontId="16" fillId="74" borderId="110" applyNumberFormat="0" applyProtection="0">
      <alignment horizontal="left" vertical="top" indent="1"/>
    </xf>
    <xf numFmtId="4" fontId="69" fillId="73" borderId="118" applyNumberFormat="0" applyProtection="0">
      <alignment horizontal="left" vertical="center" indent="1"/>
    </xf>
    <xf numFmtId="0" fontId="16" fillId="57" borderId="101" applyNumberFormat="0" applyFont="0" applyAlignment="0" applyProtection="0"/>
    <xf numFmtId="4" fontId="69" fillId="111" borderId="117" applyNumberFormat="0" applyProtection="0">
      <alignment horizontal="left" vertical="center" indent="1"/>
    </xf>
    <xf numFmtId="4" fontId="97" fillId="134" borderId="97" applyNumberFormat="0" applyProtection="0">
      <alignment horizontal="right" vertical="center"/>
    </xf>
    <xf numFmtId="4" fontId="32" fillId="66" borderId="110" applyNumberFormat="0" applyProtection="0">
      <alignment horizontal="right" vertical="center"/>
    </xf>
    <xf numFmtId="0" fontId="85" fillId="84" borderId="100" applyNumberFormat="0" applyAlignment="0" applyProtection="0"/>
    <xf numFmtId="0" fontId="16" fillId="63" borderId="123" applyNumberFormat="0" applyProtection="0">
      <alignment horizontal="left" vertical="center" indent="1"/>
    </xf>
    <xf numFmtId="4" fontId="95" fillId="95" borderId="110" applyNumberFormat="0" applyProtection="0">
      <alignment horizontal="right" vertical="center"/>
    </xf>
    <xf numFmtId="0" fontId="16" fillId="75" borderId="110" applyNumberFormat="0" applyProtection="0">
      <alignment horizontal="left" vertical="center" indent="1"/>
    </xf>
    <xf numFmtId="4" fontId="69" fillId="112" borderId="117" applyNumberFormat="0" applyProtection="0">
      <alignment horizontal="right" vertical="center"/>
    </xf>
    <xf numFmtId="0" fontId="69" fillId="76" borderId="97" applyNumberFormat="0" applyProtection="0">
      <alignment horizontal="left" vertical="top" indent="1"/>
    </xf>
    <xf numFmtId="4" fontId="32" fillId="78" borderId="97" applyNumberFormat="0" applyProtection="0">
      <alignment horizontal="left" vertical="center" indent="1"/>
    </xf>
    <xf numFmtId="4" fontId="72" fillId="84" borderId="84" applyNumberFormat="0" applyProtection="0">
      <alignment horizontal="left" vertical="center" indent="1"/>
    </xf>
    <xf numFmtId="4" fontId="69" fillId="71" borderId="91" applyNumberFormat="0" applyProtection="0">
      <alignment horizontal="right" vertical="center"/>
    </xf>
    <xf numFmtId="4" fontId="34" fillId="78" borderId="97" applyNumberFormat="0" applyProtection="0">
      <alignment vertical="center"/>
    </xf>
    <xf numFmtId="4" fontId="34" fillId="78" borderId="97" applyNumberFormat="0" applyProtection="0">
      <alignment vertical="center"/>
    </xf>
    <xf numFmtId="0" fontId="69" fillId="75" borderId="84" applyNumberFormat="0" applyProtection="0">
      <alignment horizontal="left" vertical="top" indent="1"/>
    </xf>
    <xf numFmtId="0" fontId="16" fillId="63" borderId="97" applyNumberFormat="0" applyProtection="0">
      <alignment horizontal="left" vertical="center" indent="1"/>
    </xf>
    <xf numFmtId="0" fontId="16" fillId="76" borderId="110" applyNumberFormat="0" applyProtection="0">
      <alignment horizontal="left" vertical="center" indent="1"/>
    </xf>
    <xf numFmtId="4" fontId="69" fillId="71" borderId="130" applyNumberFormat="0" applyProtection="0">
      <alignment horizontal="right" vertical="center"/>
    </xf>
    <xf numFmtId="4" fontId="32" fillId="74" borderId="110" applyNumberFormat="0" applyProtection="0">
      <alignment horizontal="right" vertical="center"/>
    </xf>
    <xf numFmtId="4" fontId="95" fillId="134" borderId="97" applyNumberFormat="0" applyProtection="0">
      <alignment horizontal="right" vertical="center"/>
    </xf>
    <xf numFmtId="0" fontId="16" fillId="63" borderId="97" applyNumberFormat="0" applyProtection="0">
      <alignment horizontal="left" vertical="top" indent="1"/>
    </xf>
    <xf numFmtId="0" fontId="32" fillId="78" borderId="84" applyNumberFormat="0" applyProtection="0">
      <alignment horizontal="left" vertical="top" indent="1"/>
    </xf>
    <xf numFmtId="4" fontId="75" fillId="77" borderId="104" applyNumberFormat="0" applyProtection="0">
      <alignment horizontal="right" vertical="center"/>
    </xf>
    <xf numFmtId="4" fontId="30" fillId="62" borderId="84" applyNumberFormat="0" applyProtection="0">
      <alignment vertical="center"/>
    </xf>
    <xf numFmtId="4" fontId="72" fillId="78" borderId="84" applyNumberFormat="0" applyProtection="0">
      <alignment vertical="center"/>
    </xf>
    <xf numFmtId="4" fontId="69" fillId="72" borderId="91" applyNumberFormat="0" applyProtection="0">
      <alignment horizontal="right" vertical="center"/>
    </xf>
    <xf numFmtId="0" fontId="16" fillId="74" borderId="84" applyNumberFormat="0" applyProtection="0">
      <alignment horizontal="left" vertical="center" indent="1"/>
    </xf>
    <xf numFmtId="0" fontId="69" fillId="63" borderId="84" applyNumberFormat="0" applyProtection="0">
      <alignment horizontal="left" vertical="top" indent="1"/>
    </xf>
    <xf numFmtId="4" fontId="69" fillId="96" borderId="91" applyNumberFormat="0" applyProtection="0">
      <alignment horizontal="left" vertical="center" indent="1"/>
    </xf>
    <xf numFmtId="0" fontId="16" fillId="76" borderId="84" applyNumberFormat="0" applyProtection="0">
      <alignment horizontal="left" vertical="center" indent="1"/>
    </xf>
    <xf numFmtId="4" fontId="31" fillId="62" borderId="84" applyNumberFormat="0" applyProtection="0">
      <alignment vertical="center"/>
    </xf>
    <xf numFmtId="4" fontId="35" fillId="94" borderId="94" applyNumberFormat="0" applyProtection="0">
      <alignment horizontal="left" vertical="center" indent="1"/>
    </xf>
    <xf numFmtId="0" fontId="16" fillId="63" borderId="84" applyNumberFormat="0" applyProtection="0">
      <alignment horizontal="left" vertical="center" indent="1"/>
    </xf>
    <xf numFmtId="4" fontId="16" fillId="75" borderId="92" applyNumberFormat="0" applyProtection="0">
      <alignment horizontal="left" vertical="center" indent="1"/>
    </xf>
    <xf numFmtId="4" fontId="69" fillId="96" borderId="91" applyNumberFormat="0" applyProtection="0">
      <alignment horizontal="left" vertical="center" indent="1"/>
    </xf>
    <xf numFmtId="0" fontId="16" fillId="75" borderId="84" applyNumberFormat="0" applyProtection="0">
      <alignment horizontal="left" vertical="center" indent="1"/>
    </xf>
    <xf numFmtId="0" fontId="91" fillId="84" borderId="113" applyNumberFormat="0" applyAlignment="0" applyProtection="0"/>
    <xf numFmtId="4" fontId="32" fillId="74" borderId="84" applyNumberFormat="0" applyProtection="0">
      <alignment horizontal="right" vertical="center"/>
    </xf>
    <xf numFmtId="4" fontId="32" fillId="63" borderId="84" applyNumberFormat="0" applyProtection="0">
      <alignment horizontal="right" vertical="center"/>
    </xf>
    <xf numFmtId="4" fontId="69" fillId="63" borderId="92" applyNumberFormat="0" applyProtection="0">
      <alignment horizontal="left" vertical="center" indent="1"/>
    </xf>
    <xf numFmtId="4" fontId="34" fillId="78" borderId="84" applyNumberFormat="0" applyProtection="0">
      <alignment vertical="center"/>
    </xf>
    <xf numFmtId="4" fontId="32" fillId="71" borderId="84" applyNumberFormat="0" applyProtection="0">
      <alignment horizontal="right" vertical="center"/>
    </xf>
    <xf numFmtId="0" fontId="69" fillId="74" borderId="91" applyNumberFormat="0" applyProtection="0">
      <alignment horizontal="left" vertical="center" indent="1"/>
    </xf>
    <xf numFmtId="4" fontId="69" fillId="96" borderId="91" applyNumberFormat="0" applyProtection="0">
      <alignment horizontal="left" vertical="center" indent="1"/>
    </xf>
    <xf numFmtId="0" fontId="69" fillId="74" borderId="104" applyNumberFormat="0" applyProtection="0">
      <alignment horizontal="left" vertical="center" indent="1"/>
    </xf>
    <xf numFmtId="4" fontId="69" fillId="96" borderId="91" applyNumberFormat="0" applyProtection="0">
      <alignment horizontal="left" vertical="center" indent="1"/>
    </xf>
    <xf numFmtId="4" fontId="30" fillId="62" borderId="110" applyNumberFormat="0" applyProtection="0">
      <alignment vertical="center"/>
    </xf>
    <xf numFmtId="4" fontId="69" fillId="73" borderId="92" applyNumberFormat="0" applyProtection="0">
      <alignment horizontal="left" vertical="center" indent="1"/>
    </xf>
    <xf numFmtId="4" fontId="32" fillId="71" borderId="84" applyNumberFormat="0" applyProtection="0">
      <alignment horizontal="right" vertical="center"/>
    </xf>
    <xf numFmtId="4" fontId="32" fillId="78" borderId="84" applyNumberFormat="0" applyProtection="0">
      <alignment horizontal="left" vertical="center" indent="1"/>
    </xf>
    <xf numFmtId="0" fontId="57" fillId="91" borderId="87" applyNumberFormat="0" applyAlignment="0" applyProtection="0"/>
    <xf numFmtId="4" fontId="69" fillId="70" borderId="104" applyNumberFormat="0" applyProtection="0">
      <alignment horizontal="right" vertical="center"/>
    </xf>
    <xf numFmtId="4" fontId="34" fillId="74" borderId="110" applyNumberFormat="0" applyProtection="0">
      <alignment horizontal="right" vertical="center"/>
    </xf>
    <xf numFmtId="4" fontId="69" fillId="96" borderId="91" applyNumberFormat="0" applyProtection="0">
      <alignment horizontal="left" vertical="center" indent="1"/>
    </xf>
    <xf numFmtId="4" fontId="95" fillId="132" borderId="97" applyNumberFormat="0" applyProtection="0">
      <alignment horizontal="right" vertical="center"/>
    </xf>
    <xf numFmtId="4" fontId="32" fillId="63" borderId="123" applyNumberFormat="0" applyProtection="0">
      <alignment horizontal="left" vertical="center" indent="1"/>
    </xf>
    <xf numFmtId="0" fontId="64" fillId="58" borderId="91" applyNumberFormat="0" applyAlignment="0" applyProtection="0"/>
    <xf numFmtId="4" fontId="69" fillId="70" borderId="91" applyNumberFormat="0" applyProtection="0">
      <alignment horizontal="right" vertical="center"/>
    </xf>
    <xf numFmtId="4" fontId="79" fillId="82" borderId="83" applyNumberFormat="0" applyProtection="0">
      <alignment vertical="center"/>
    </xf>
    <xf numFmtId="0" fontId="57" fillId="91" borderId="113" applyNumberFormat="0" applyAlignment="0" applyProtection="0"/>
    <xf numFmtId="4" fontId="32" fillId="74" borderId="97" applyNumberFormat="0" applyProtection="0">
      <alignment horizontal="right" vertical="center"/>
    </xf>
    <xf numFmtId="4" fontId="69" fillId="66" borderId="105" applyNumberFormat="0" applyProtection="0">
      <alignment horizontal="right" vertical="center"/>
    </xf>
    <xf numFmtId="0" fontId="69" fillId="113" borderId="104" applyNumberFormat="0" applyProtection="0">
      <alignment horizontal="left" vertical="center" indent="1"/>
    </xf>
    <xf numFmtId="4" fontId="33" fillId="93" borderId="107" applyNumberFormat="0" applyProtection="0">
      <alignment horizontal="left" vertical="center" indent="1"/>
    </xf>
    <xf numFmtId="4" fontId="33" fillId="93" borderId="97" applyNumberFormat="0" applyProtection="0">
      <alignment horizontal="left" vertical="center" indent="1"/>
    </xf>
    <xf numFmtId="4" fontId="95" fillId="131" borderId="110" applyNumberFormat="0" applyProtection="0">
      <alignment horizontal="right" vertical="center"/>
    </xf>
    <xf numFmtId="4" fontId="31" fillId="62" borderId="110" applyNumberFormat="0" applyProtection="0">
      <alignment vertical="center"/>
    </xf>
    <xf numFmtId="4" fontId="32" fillId="66" borderId="110" applyNumberFormat="0" applyProtection="0">
      <alignment horizontal="right" vertical="center"/>
    </xf>
    <xf numFmtId="0" fontId="32" fillId="63" borderId="97" applyNumberFormat="0" applyProtection="0">
      <alignment horizontal="left" vertical="top" indent="1"/>
    </xf>
    <xf numFmtId="0" fontId="16" fillId="63" borderId="97" applyNumberFormat="0" applyProtection="0">
      <alignment horizontal="left" vertical="center" indent="1"/>
    </xf>
    <xf numFmtId="0" fontId="69" fillId="74" borderId="104" applyNumberFormat="0" applyProtection="0">
      <alignment horizontal="left" vertical="center" indent="1"/>
    </xf>
    <xf numFmtId="0" fontId="64" fillId="58" borderId="87" applyNumberFormat="0" applyAlignment="0" applyProtection="0"/>
    <xf numFmtId="4" fontId="35" fillId="94" borderId="120" applyNumberFormat="0" applyProtection="0">
      <alignment horizontal="left" vertical="center" indent="1"/>
    </xf>
    <xf numFmtId="4" fontId="34" fillId="78" borderId="97" applyNumberFormat="0" applyProtection="0">
      <alignment vertical="center"/>
    </xf>
    <xf numFmtId="0" fontId="16" fillId="74" borderId="97" applyNumberFormat="0" applyProtection="0">
      <alignment horizontal="left" vertical="top" indent="1"/>
    </xf>
    <xf numFmtId="0" fontId="16" fillId="74" borderId="97" applyNumberFormat="0" applyProtection="0">
      <alignment horizontal="left" vertical="top" indent="1"/>
    </xf>
    <xf numFmtId="0" fontId="69" fillId="84" borderId="91" applyNumberFormat="0" applyProtection="0">
      <alignment horizontal="left" vertical="center" indent="1"/>
    </xf>
    <xf numFmtId="0" fontId="16" fillId="57" borderId="88" applyNumberFormat="0" applyFont="0" applyAlignment="0" applyProtection="0"/>
    <xf numFmtId="4" fontId="34" fillId="78" borderId="110" applyNumberFormat="0" applyProtection="0">
      <alignment vertical="center"/>
    </xf>
    <xf numFmtId="4" fontId="69" fillId="96" borderId="117" applyNumberFormat="0" applyProtection="0">
      <alignment horizontal="left" vertical="center" indent="1"/>
    </xf>
    <xf numFmtId="4" fontId="69" fillId="67" borderId="104" applyNumberFormat="0" applyProtection="0">
      <alignment horizontal="right" vertical="center"/>
    </xf>
    <xf numFmtId="4" fontId="69" fillId="70" borderId="91" applyNumberFormat="0" applyProtection="0">
      <alignment horizontal="right" vertical="center"/>
    </xf>
    <xf numFmtId="4" fontId="32" fillId="74" borderId="110" applyNumberFormat="0" applyProtection="0">
      <alignment horizontal="right" vertical="center"/>
    </xf>
    <xf numFmtId="4" fontId="69" fillId="64" borderId="91" applyNumberFormat="0" applyProtection="0">
      <alignment horizontal="right" vertical="center"/>
    </xf>
    <xf numFmtId="0" fontId="91" fillId="84" borderId="87" applyNumberFormat="0" applyAlignment="0" applyProtection="0"/>
    <xf numFmtId="4" fontId="72" fillId="84" borderId="97" applyNumberFormat="0" applyProtection="0">
      <alignment horizontal="left" vertical="center" indent="1"/>
    </xf>
    <xf numFmtId="4" fontId="69" fillId="67" borderId="91" applyNumberFormat="0" applyProtection="0">
      <alignment horizontal="right" vertical="center"/>
    </xf>
    <xf numFmtId="4" fontId="69" fillId="62" borderId="117" applyNumberFormat="0" applyProtection="0">
      <alignment vertical="center"/>
    </xf>
    <xf numFmtId="4" fontId="69" fillId="64" borderId="91" applyNumberFormat="0" applyProtection="0">
      <alignment horizontal="right" vertical="center"/>
    </xf>
    <xf numFmtId="0" fontId="64" fillId="58" borderId="87" applyNumberFormat="0" applyAlignment="0" applyProtection="0"/>
    <xf numFmtId="4" fontId="69" fillId="68" borderId="91" applyNumberFormat="0" applyProtection="0">
      <alignment horizontal="right" vertical="center"/>
    </xf>
    <xf numFmtId="4" fontId="33" fillId="93" borderId="120" applyNumberFormat="0" applyProtection="0">
      <alignment horizontal="left" vertical="center" indent="1"/>
    </xf>
    <xf numFmtId="0" fontId="91" fillId="84" borderId="87" applyNumberFormat="0" applyAlignment="0" applyProtection="0"/>
    <xf numFmtId="4" fontId="69" fillId="66" borderId="92" applyNumberFormat="0" applyProtection="0">
      <alignment horizontal="right" vertical="center"/>
    </xf>
    <xf numFmtId="4" fontId="69" fillId="112" borderId="91" applyNumberFormat="0" applyProtection="0">
      <alignment horizontal="right" vertical="center"/>
    </xf>
    <xf numFmtId="0" fontId="16" fillId="75" borderId="97" applyNumberFormat="0" applyProtection="0">
      <alignment horizontal="left" vertical="center" indent="1"/>
    </xf>
    <xf numFmtId="4" fontId="69" fillId="67" borderId="91" applyNumberFormat="0" applyProtection="0">
      <alignment horizontal="right" vertical="center"/>
    </xf>
    <xf numFmtId="0" fontId="64" fillId="58" borderId="87" applyNumberFormat="0" applyAlignment="0" applyProtection="0"/>
    <xf numFmtId="4" fontId="33" fillId="111" borderId="97" applyNumberFormat="0" applyProtection="0">
      <alignment vertical="center"/>
    </xf>
    <xf numFmtId="4" fontId="30" fillId="62" borderId="97" applyNumberFormat="0" applyProtection="0">
      <alignment vertical="center"/>
    </xf>
    <xf numFmtId="0" fontId="57" fillId="91" borderId="87" applyNumberFormat="0" applyAlignment="0" applyProtection="0"/>
    <xf numFmtId="4" fontId="69" fillId="69" borderId="91" applyNumberFormat="0" applyProtection="0">
      <alignment horizontal="right" vertical="center"/>
    </xf>
    <xf numFmtId="0" fontId="16" fillId="75" borderId="123" applyNumberFormat="0" applyProtection="0">
      <alignment horizontal="left" vertical="top" indent="1"/>
    </xf>
    <xf numFmtId="4" fontId="32" fillId="64" borderId="97" applyNumberFormat="0" applyProtection="0">
      <alignment horizontal="right" vertical="center"/>
    </xf>
    <xf numFmtId="0" fontId="64" fillId="58" borderId="87" applyNumberFormat="0" applyAlignment="0" applyProtection="0"/>
    <xf numFmtId="4" fontId="69" fillId="63" borderId="92" applyNumberFormat="0" applyProtection="0">
      <alignment horizontal="left" vertical="center" indent="1"/>
    </xf>
    <xf numFmtId="4" fontId="69" fillId="63" borderId="131" applyNumberFormat="0" applyProtection="0">
      <alignment horizontal="left" vertical="center" indent="1"/>
    </xf>
    <xf numFmtId="4" fontId="69" fillId="112" borderId="91" applyNumberFormat="0" applyProtection="0">
      <alignment horizontal="right" vertical="center"/>
    </xf>
    <xf numFmtId="4" fontId="69" fillId="66" borderId="92" applyNumberFormat="0" applyProtection="0">
      <alignment horizontal="right" vertical="center"/>
    </xf>
    <xf numFmtId="4" fontId="69" fillId="62" borderId="130" applyNumberFormat="0" applyProtection="0">
      <alignment vertical="center"/>
    </xf>
    <xf numFmtId="4" fontId="69" fillId="68" borderId="91" applyNumberFormat="0" applyProtection="0">
      <alignment horizontal="right" vertical="center"/>
    </xf>
    <xf numFmtId="4" fontId="32" fillId="64" borderId="110" applyNumberFormat="0" applyProtection="0">
      <alignment horizontal="right" vertical="center"/>
    </xf>
    <xf numFmtId="4" fontId="69" fillId="62" borderId="91" applyNumberFormat="0" applyProtection="0">
      <alignment vertical="center"/>
    </xf>
    <xf numFmtId="4" fontId="79" fillId="82" borderId="122" applyNumberFormat="0" applyProtection="0">
      <alignment vertical="center"/>
    </xf>
    <xf numFmtId="0" fontId="29" fillId="0" borderId="90" applyNumberFormat="0" applyFill="0" applyAlignment="0" applyProtection="0"/>
    <xf numFmtId="0" fontId="16" fillId="75" borderId="110" applyNumberFormat="0" applyProtection="0">
      <alignment horizontal="left" vertical="center" indent="1"/>
    </xf>
    <xf numFmtId="4" fontId="69" fillId="111" borderId="117" applyNumberFormat="0" applyProtection="0">
      <alignment horizontal="left" vertical="center" indent="1"/>
    </xf>
    <xf numFmtId="0" fontId="69" fillId="75" borderId="110" applyNumberFormat="0" applyProtection="0">
      <alignment horizontal="left" vertical="top" indent="1"/>
    </xf>
    <xf numFmtId="0" fontId="69" fillId="84" borderId="130" applyNumberFormat="0" applyProtection="0">
      <alignment horizontal="left" vertical="center" indent="1"/>
    </xf>
    <xf numFmtId="4" fontId="79" fillId="111" borderId="91" applyNumberFormat="0" applyProtection="0">
      <alignment vertical="center"/>
    </xf>
    <xf numFmtId="0" fontId="85" fillId="84" borderId="87" applyNumberFormat="0" applyAlignment="0" applyProtection="0"/>
    <xf numFmtId="0" fontId="29" fillId="0" borderId="103" applyNumberFormat="0" applyFill="0" applyAlignment="0" applyProtection="0"/>
    <xf numFmtId="4" fontId="33" fillId="93" borderId="123" applyNumberFormat="0" applyProtection="0">
      <alignment horizontal="left" vertical="center" indent="1"/>
    </xf>
    <xf numFmtId="0" fontId="91" fillId="84" borderId="87" applyNumberFormat="0" applyAlignment="0" applyProtection="0"/>
    <xf numFmtId="4" fontId="95" fillId="127" borderId="97" applyNumberFormat="0" applyProtection="0">
      <alignment horizontal="right" vertical="center"/>
    </xf>
    <xf numFmtId="0" fontId="16" fillId="57" borderId="127" applyNumberFormat="0" applyFont="0" applyAlignment="0" applyProtection="0"/>
    <xf numFmtId="4" fontId="95" fillId="111" borderId="110" applyNumberFormat="0" applyProtection="0">
      <alignment horizontal="left" vertical="center" indent="1"/>
    </xf>
    <xf numFmtId="0" fontId="71" fillId="75" borderId="132" applyBorder="0"/>
    <xf numFmtId="4" fontId="94" fillId="111" borderId="110" applyNumberFormat="0" applyProtection="0">
      <alignment vertical="center"/>
    </xf>
    <xf numFmtId="4" fontId="95" fillId="80" borderId="97" applyNumberFormat="0" applyProtection="0">
      <alignment horizontal="right" vertical="center"/>
    </xf>
    <xf numFmtId="0" fontId="16" fillId="77" borderId="109" applyNumberFormat="0">
      <protection locked="0"/>
    </xf>
    <xf numFmtId="4" fontId="95" fillId="129" borderId="97" applyNumberFormat="0" applyProtection="0">
      <alignment horizontal="right" vertical="center"/>
    </xf>
    <xf numFmtId="0" fontId="16" fillId="77" borderId="122" applyNumberFormat="0">
      <protection locked="0"/>
    </xf>
    <xf numFmtId="4" fontId="32" fillId="68" borderId="97" applyNumberFormat="0" applyProtection="0">
      <alignment horizontal="right" vertical="center"/>
    </xf>
    <xf numFmtId="0" fontId="69" fillId="84" borderId="117" applyNumberFormat="0" applyProtection="0">
      <alignment horizontal="left" vertical="center" indent="1"/>
    </xf>
    <xf numFmtId="4" fontId="95" fillId="95" borderId="97" applyNumberFormat="0" applyProtection="0">
      <alignment horizontal="right" vertical="center"/>
    </xf>
    <xf numFmtId="4" fontId="32" fillId="65" borderId="110" applyNumberFormat="0" applyProtection="0">
      <alignment horizontal="right" vertical="center"/>
    </xf>
    <xf numFmtId="4" fontId="69" fillId="67" borderId="91" applyNumberFormat="0" applyProtection="0">
      <alignment horizontal="right" vertical="center"/>
    </xf>
    <xf numFmtId="4" fontId="95" fillId="134" borderId="110" applyNumberFormat="0" applyProtection="0">
      <alignment horizontal="right" vertical="center"/>
    </xf>
    <xf numFmtId="0" fontId="16" fillId="57" borderId="127" applyNumberFormat="0" applyFont="0" applyAlignment="0" applyProtection="0"/>
    <xf numFmtId="4" fontId="32" fillId="74" borderId="97" applyNumberFormat="0" applyProtection="0">
      <alignment horizontal="right" vertical="center"/>
    </xf>
    <xf numFmtId="4" fontId="32" fillId="78" borderId="97" applyNumberFormat="0" applyProtection="0">
      <alignment horizontal="left" vertical="center" indent="1"/>
    </xf>
    <xf numFmtId="4" fontId="32" fillId="70" borderId="97" applyNumberFormat="0" applyProtection="0">
      <alignment horizontal="right" vertical="center"/>
    </xf>
    <xf numFmtId="0" fontId="67" fillId="91" borderId="89" applyNumberFormat="0" applyAlignment="0" applyProtection="0"/>
    <xf numFmtId="4" fontId="32" fillId="78" borderId="123" applyNumberFormat="0" applyProtection="0">
      <alignment vertical="center"/>
    </xf>
    <xf numFmtId="4" fontId="69" fillId="68" borderId="104" applyNumberFormat="0" applyProtection="0">
      <alignment horizontal="right" vertical="center"/>
    </xf>
    <xf numFmtId="173" fontId="81" fillId="0" borderId="98"/>
    <xf numFmtId="4" fontId="32" fillId="68" borderId="84" applyNumberFormat="0" applyProtection="0">
      <alignment horizontal="right" vertical="center"/>
    </xf>
    <xf numFmtId="0" fontId="32" fillId="63" borderId="110" applyNumberFormat="0" applyProtection="0">
      <alignment horizontal="left" vertical="top" indent="1"/>
    </xf>
    <xf numFmtId="4" fontId="35" fillId="94" borderId="120" applyNumberFormat="0" applyProtection="0">
      <alignment horizontal="left" vertical="center" indent="1"/>
    </xf>
    <xf numFmtId="0" fontId="69" fillId="114" borderId="109"/>
    <xf numFmtId="4" fontId="95" fillId="93" borderId="84" applyNumberFormat="0" applyProtection="0">
      <alignment horizontal="right" vertical="center"/>
    </xf>
    <xf numFmtId="4" fontId="33" fillId="111" borderId="84" applyNumberFormat="0" applyProtection="0">
      <alignment vertical="center"/>
    </xf>
    <xf numFmtId="4" fontId="69" fillId="96" borderId="104" applyNumberFormat="0" applyProtection="0">
      <alignment horizontal="left" vertical="center" indent="1"/>
    </xf>
    <xf numFmtId="4" fontId="32" fillId="78" borderId="123" applyNumberFormat="0" applyProtection="0">
      <alignment horizontal="left" vertical="center" indent="1"/>
    </xf>
    <xf numFmtId="0" fontId="16" fillId="63" borderId="110" applyNumberFormat="0" applyProtection="0">
      <alignment horizontal="left" vertical="center" indent="1"/>
    </xf>
    <xf numFmtId="0" fontId="16" fillId="76" borderId="110" applyNumberFormat="0" applyProtection="0">
      <alignment horizontal="left" vertical="center" indent="1"/>
    </xf>
    <xf numFmtId="0" fontId="71" fillId="75" borderId="93" applyBorder="0"/>
    <xf numFmtId="0" fontId="16" fillId="75" borderId="97" applyNumberFormat="0" applyProtection="0">
      <alignment horizontal="left" vertical="center" indent="1"/>
    </xf>
    <xf numFmtId="4" fontId="32" fillId="74" borderId="97" applyNumberFormat="0" applyProtection="0">
      <alignment horizontal="right" vertical="center"/>
    </xf>
    <xf numFmtId="0" fontId="30" fillId="62" borderId="97" applyNumberFormat="0" applyProtection="0">
      <alignment horizontal="left" vertical="top" indent="1"/>
    </xf>
    <xf numFmtId="4" fontId="32" fillId="65" borderId="97" applyNumberFormat="0" applyProtection="0">
      <alignment horizontal="right" vertical="center"/>
    </xf>
    <xf numFmtId="4" fontId="30" fillId="62" borderId="84" applyNumberFormat="0" applyProtection="0">
      <alignment horizontal="left" vertical="center" indent="1"/>
    </xf>
    <xf numFmtId="0" fontId="91" fillId="84" borderId="87" applyNumberFormat="0" applyAlignment="0" applyProtection="0"/>
    <xf numFmtId="0" fontId="57" fillId="91" borderId="100" applyNumberFormat="0" applyAlignment="0" applyProtection="0"/>
    <xf numFmtId="4" fontId="32" fillId="68" borderId="123" applyNumberFormat="0" applyProtection="0">
      <alignment horizontal="right" vertical="center"/>
    </xf>
    <xf numFmtId="0" fontId="16" fillId="74" borderId="97" applyNumberFormat="0" applyProtection="0">
      <alignment horizontal="left" vertical="center" indent="1"/>
    </xf>
    <xf numFmtId="4" fontId="32" fillId="67" borderId="123" applyNumberFormat="0" applyProtection="0">
      <alignment horizontal="right" vertical="center"/>
    </xf>
    <xf numFmtId="0" fontId="16" fillId="74" borderId="97" applyNumberFormat="0" applyProtection="0">
      <alignment horizontal="left" vertical="center" indent="1"/>
    </xf>
    <xf numFmtId="4" fontId="31" fillId="62" borderId="97" applyNumberFormat="0" applyProtection="0">
      <alignment vertical="center"/>
    </xf>
    <xf numFmtId="4" fontId="95" fillId="134" borderId="97" applyNumberFormat="0" applyProtection="0">
      <alignment vertical="center"/>
    </xf>
    <xf numFmtId="4" fontId="32" fillId="74" borderId="97" applyNumberFormat="0" applyProtection="0">
      <alignment horizontal="right" vertical="center"/>
    </xf>
    <xf numFmtId="0" fontId="16" fillId="74" borderId="97" applyNumberFormat="0" applyProtection="0">
      <alignment horizontal="left" vertical="center" indent="1"/>
    </xf>
    <xf numFmtId="4" fontId="95" fillId="130" borderId="97" applyNumberFormat="0" applyProtection="0">
      <alignment horizontal="right" vertical="center"/>
    </xf>
    <xf numFmtId="0" fontId="16" fillId="74" borderId="123" applyNumberFormat="0" applyProtection="0">
      <alignment horizontal="left" vertical="top" indent="1"/>
    </xf>
    <xf numFmtId="4" fontId="16" fillId="75" borderId="105" applyNumberFormat="0" applyProtection="0">
      <alignment horizontal="left" vertical="center" indent="1"/>
    </xf>
    <xf numFmtId="4" fontId="79" fillId="111" borderId="130" applyNumberFormat="0" applyProtection="0">
      <alignment vertical="center"/>
    </xf>
    <xf numFmtId="0" fontId="16" fillId="75" borderId="123" applyNumberFormat="0" applyProtection="0">
      <alignment horizontal="left" vertical="center" indent="1"/>
    </xf>
    <xf numFmtId="4" fontId="34" fillId="78" borderId="110" applyNumberFormat="0" applyProtection="0">
      <alignment vertical="center"/>
    </xf>
    <xf numFmtId="0" fontId="16" fillId="76" borderId="110" applyNumberFormat="0" applyProtection="0">
      <alignment horizontal="left" vertical="center" indent="1"/>
    </xf>
    <xf numFmtId="4" fontId="35" fillId="94" borderId="107" applyNumberFormat="0" applyProtection="0">
      <alignment horizontal="left" vertical="center" indent="1"/>
    </xf>
    <xf numFmtId="4" fontId="69" fillId="68" borderId="91" applyNumberFormat="0" applyProtection="0">
      <alignment horizontal="right" vertical="center"/>
    </xf>
    <xf numFmtId="4" fontId="69" fillId="70" borderId="117" applyNumberFormat="0" applyProtection="0">
      <alignment horizontal="right" vertical="center"/>
    </xf>
    <xf numFmtId="4" fontId="32" fillId="64" borderId="110" applyNumberFormat="0" applyProtection="0">
      <alignment horizontal="right" vertical="center"/>
    </xf>
    <xf numFmtId="0" fontId="16" fillId="77" borderId="109" applyNumberFormat="0">
      <protection locked="0"/>
    </xf>
    <xf numFmtId="4" fontId="32" fillId="68" borderId="97" applyNumberFormat="0" applyProtection="0">
      <alignment horizontal="right" vertical="center"/>
    </xf>
    <xf numFmtId="4" fontId="36" fillId="74" borderId="123" applyNumberFormat="0" applyProtection="0">
      <alignment horizontal="right" vertical="center"/>
    </xf>
    <xf numFmtId="4" fontId="32" fillId="78" borderId="84" applyNumberFormat="0" applyProtection="0">
      <alignment vertical="center"/>
    </xf>
    <xf numFmtId="4" fontId="32" fillId="69" borderId="84" applyNumberFormat="0" applyProtection="0">
      <alignment horizontal="right" vertical="center"/>
    </xf>
    <xf numFmtId="4" fontId="74" fillId="79" borderId="105" applyNumberFormat="0" applyProtection="0">
      <alignment horizontal="left" vertical="center" indent="1"/>
    </xf>
    <xf numFmtId="0" fontId="67" fillId="91" borderId="102" applyNumberFormat="0" applyAlignment="0" applyProtection="0"/>
    <xf numFmtId="0" fontId="29" fillId="0" borderId="108" applyNumberFormat="0" applyFill="0" applyAlignment="0" applyProtection="0"/>
    <xf numFmtId="0" fontId="16" fillId="78" borderId="101" applyNumberFormat="0" applyFont="0" applyAlignment="0" applyProtection="0"/>
    <xf numFmtId="4" fontId="30" fillId="62" borderId="97" applyNumberFormat="0" applyProtection="0">
      <alignment vertical="center"/>
    </xf>
    <xf numFmtId="4" fontId="32" fillId="69" borderId="97" applyNumberFormat="0" applyProtection="0">
      <alignment horizontal="right" vertical="center"/>
    </xf>
    <xf numFmtId="4" fontId="95" fillId="111" borderId="84" applyNumberFormat="0" applyProtection="0">
      <alignment horizontal="left" vertical="center" indent="1"/>
    </xf>
    <xf numFmtId="4" fontId="30" fillId="62" borderId="84" applyNumberFormat="0" applyProtection="0">
      <alignment horizontal="left" vertical="center" indent="1"/>
    </xf>
    <xf numFmtId="4" fontId="31" fillId="62" borderId="84" applyNumberFormat="0" applyProtection="0">
      <alignment vertical="center"/>
    </xf>
    <xf numFmtId="4" fontId="94" fillId="111" borderId="84" applyNumberFormat="0" applyProtection="0">
      <alignment vertical="center"/>
    </xf>
    <xf numFmtId="0" fontId="69" fillId="76" borderId="130" applyNumberFormat="0" applyProtection="0">
      <alignment horizontal="left" vertical="center" indent="1"/>
    </xf>
    <xf numFmtId="4" fontId="32" fillId="74" borderId="123" applyNumberFormat="0" applyProtection="0">
      <alignment horizontal="right" vertical="center"/>
    </xf>
    <xf numFmtId="4" fontId="69" fillId="74" borderId="105" applyNumberFormat="0" applyProtection="0">
      <alignment horizontal="left" vertical="center" indent="1"/>
    </xf>
    <xf numFmtId="4" fontId="69" fillId="96" borderId="117" applyNumberFormat="0" applyProtection="0">
      <alignment horizontal="left" vertical="center" indent="1"/>
    </xf>
    <xf numFmtId="0" fontId="16" fillId="63" borderId="110" applyNumberFormat="0" applyProtection="0">
      <alignment horizontal="left" vertical="top" indent="1"/>
    </xf>
    <xf numFmtId="4" fontId="36" fillId="74" borderId="97" applyNumberFormat="0" applyProtection="0">
      <alignment horizontal="right" vertical="center"/>
    </xf>
    <xf numFmtId="4" fontId="95" fillId="93" borderId="97" applyNumberFormat="0" applyProtection="0">
      <alignment horizontal="right" vertical="center"/>
    </xf>
    <xf numFmtId="0" fontId="30" fillId="62" borderId="110" applyNumberFormat="0" applyProtection="0">
      <alignment horizontal="left" vertical="top" indent="1"/>
    </xf>
    <xf numFmtId="0" fontId="72" fillId="78" borderId="97" applyNumberFormat="0" applyProtection="0">
      <alignment horizontal="left" vertical="top" indent="1"/>
    </xf>
    <xf numFmtId="4" fontId="34" fillId="78" borderId="123" applyNumberFormat="0" applyProtection="0">
      <alignment vertical="center"/>
    </xf>
    <xf numFmtId="4" fontId="35" fillId="94" borderId="107" applyNumberFormat="0" applyProtection="0">
      <alignment horizontal="left" vertical="center" indent="1"/>
    </xf>
    <xf numFmtId="0" fontId="16" fillId="77" borderId="122" applyNumberFormat="0">
      <protection locked="0"/>
    </xf>
    <xf numFmtId="4" fontId="79" fillId="81" borderId="130" applyNumberFormat="0" applyProtection="0">
      <alignment horizontal="right" vertical="center"/>
    </xf>
    <xf numFmtId="4" fontId="95" fillId="83" borderId="110" applyNumberFormat="0" applyProtection="0">
      <alignment horizontal="right" vertical="center"/>
    </xf>
    <xf numFmtId="0" fontId="57" fillId="91" borderId="87" applyNumberFormat="0" applyAlignment="0" applyProtection="0"/>
    <xf numFmtId="0" fontId="16" fillId="78" borderId="101" applyNumberFormat="0" applyFont="0" applyAlignment="0" applyProtection="0"/>
    <xf numFmtId="0" fontId="30" fillId="62" borderId="97" applyNumberFormat="0" applyProtection="0">
      <alignment horizontal="left" vertical="top" indent="1"/>
    </xf>
    <xf numFmtId="0" fontId="85" fillId="84" borderId="87" applyNumberFormat="0" applyAlignment="0" applyProtection="0"/>
    <xf numFmtId="4" fontId="69" fillId="68" borderId="130" applyNumberFormat="0" applyProtection="0">
      <alignment horizontal="right" vertical="center"/>
    </xf>
    <xf numFmtId="4" fontId="69" fillId="0" borderId="104" applyNumberFormat="0" applyProtection="0">
      <alignment horizontal="right" vertical="center"/>
    </xf>
    <xf numFmtId="4" fontId="95" fillId="95" borderId="97" applyNumberFormat="0" applyProtection="0">
      <alignment horizontal="right" vertical="center"/>
    </xf>
    <xf numFmtId="0" fontId="16" fillId="75" borderId="97" applyNumberFormat="0" applyProtection="0">
      <alignment horizontal="left" vertical="top" indent="1"/>
    </xf>
    <xf numFmtId="0" fontId="67" fillId="84" borderId="102" applyNumberFormat="0" applyAlignment="0" applyProtection="0"/>
    <xf numFmtId="0" fontId="16" fillId="63" borderId="97" applyNumberFormat="0" applyProtection="0">
      <alignment horizontal="left" vertical="top" indent="1"/>
    </xf>
    <xf numFmtId="4" fontId="95" fillId="134" borderId="97" applyNumberFormat="0" applyProtection="0">
      <alignment vertical="center"/>
    </xf>
    <xf numFmtId="4" fontId="36" fillId="74" borderId="97" applyNumberFormat="0" applyProtection="0">
      <alignment horizontal="right" vertical="center"/>
    </xf>
    <xf numFmtId="4" fontId="74" fillId="79" borderId="118" applyNumberFormat="0" applyProtection="0">
      <alignment horizontal="left" vertical="center" indent="1"/>
    </xf>
    <xf numFmtId="4" fontId="32" fillId="66" borderId="97" applyNumberFormat="0" applyProtection="0">
      <alignment horizontal="right" vertical="center"/>
    </xf>
    <xf numFmtId="0" fontId="16" fillId="75" borderId="110" applyNumberFormat="0" applyProtection="0">
      <alignment horizontal="left" vertical="top" indent="1"/>
    </xf>
    <xf numFmtId="4" fontId="69" fillId="64" borderId="117" applyNumberFormat="0" applyProtection="0">
      <alignment horizontal="right" vertical="center"/>
    </xf>
    <xf numFmtId="0" fontId="57" fillId="91" borderId="100" applyNumberFormat="0" applyAlignment="0" applyProtection="0"/>
    <xf numFmtId="0" fontId="16" fillId="77" borderId="109" applyNumberFormat="0">
      <protection locked="0"/>
    </xf>
    <xf numFmtId="4" fontId="69" fillId="67" borderId="104" applyNumberFormat="0" applyProtection="0">
      <alignment horizontal="right" vertical="center"/>
    </xf>
    <xf numFmtId="4" fontId="34" fillId="74" borderId="97" applyNumberFormat="0" applyProtection="0">
      <alignment horizontal="right" vertical="center"/>
    </xf>
    <xf numFmtId="4" fontId="16" fillId="75" borderId="105" applyNumberFormat="0" applyProtection="0">
      <alignment horizontal="left" vertical="center" indent="1"/>
    </xf>
    <xf numFmtId="4" fontId="69" fillId="63" borderId="104" applyNumberFormat="0" applyProtection="0">
      <alignment horizontal="right" vertical="center"/>
    </xf>
    <xf numFmtId="4" fontId="95" fillId="80" borderId="97" applyNumberFormat="0" applyProtection="0">
      <alignment horizontal="right" vertical="center"/>
    </xf>
    <xf numFmtId="4" fontId="32" fillId="67" borderId="110" applyNumberFormat="0" applyProtection="0">
      <alignment horizontal="right" vertical="center"/>
    </xf>
    <xf numFmtId="4" fontId="32" fillId="64" borderId="123" applyNumberFormat="0" applyProtection="0">
      <alignment horizontal="right" vertical="center"/>
    </xf>
    <xf numFmtId="0" fontId="32" fillId="78" borderId="97" applyNumberFormat="0" applyProtection="0">
      <alignment horizontal="left" vertical="top" indent="1"/>
    </xf>
    <xf numFmtId="4" fontId="32" fillId="71" borderId="97" applyNumberFormat="0" applyProtection="0">
      <alignment horizontal="right" vertical="center"/>
    </xf>
    <xf numFmtId="0" fontId="16" fillId="57" borderId="101" applyNumberFormat="0" applyFont="0" applyAlignment="0" applyProtection="0"/>
    <xf numFmtId="4" fontId="32" fillId="66" borderId="97" applyNumberFormat="0" applyProtection="0">
      <alignment horizontal="right" vertical="center"/>
    </xf>
    <xf numFmtId="0" fontId="64" fillId="58" borderId="104" applyNumberFormat="0" applyAlignment="0" applyProtection="0"/>
    <xf numFmtId="4" fontId="69" fillId="72" borderId="104" applyNumberFormat="0" applyProtection="0">
      <alignment horizontal="right" vertical="center"/>
    </xf>
    <xf numFmtId="4" fontId="32" fillId="64" borderId="97" applyNumberFormat="0" applyProtection="0">
      <alignment horizontal="right" vertical="center"/>
    </xf>
    <xf numFmtId="4" fontId="32" fillId="67" borderId="97" applyNumberFormat="0" applyProtection="0">
      <alignment horizontal="right" vertical="center"/>
    </xf>
    <xf numFmtId="4" fontId="33" fillId="93" borderId="97" applyNumberFormat="0" applyProtection="0">
      <alignment horizontal="left" vertical="center" indent="1"/>
    </xf>
    <xf numFmtId="4" fontId="69" fillId="73" borderId="105" applyNumberFormat="0" applyProtection="0">
      <alignment horizontal="left" vertical="center" indent="1"/>
    </xf>
    <xf numFmtId="0" fontId="57" fillId="91" borderId="126" applyNumberFormat="0" applyAlignment="0" applyProtection="0"/>
    <xf numFmtId="4" fontId="32" fillId="70" borderId="97" applyNumberFormat="0" applyProtection="0">
      <alignment horizontal="right" vertical="center"/>
    </xf>
    <xf numFmtId="0" fontId="85" fillId="84" borderId="100" applyNumberFormat="0" applyAlignment="0" applyProtection="0"/>
    <xf numFmtId="4" fontId="96" fillId="134" borderId="97" applyNumberFormat="0" applyProtection="0">
      <alignment horizontal="right" vertical="center"/>
    </xf>
    <xf numFmtId="4" fontId="95" fillId="111" borderId="97" applyNumberFormat="0" applyProtection="0">
      <alignment horizontal="left" vertical="center" indent="1"/>
    </xf>
    <xf numFmtId="4" fontId="32" fillId="63" borderId="97" applyNumberFormat="0" applyProtection="0">
      <alignment horizontal="right" vertical="center"/>
    </xf>
    <xf numFmtId="0" fontId="16" fillId="74" borderId="97" applyNumberFormat="0" applyProtection="0">
      <alignment horizontal="left" vertical="center" indent="1"/>
    </xf>
    <xf numFmtId="0" fontId="16" fillId="74" borderId="97" applyNumberFormat="0" applyProtection="0">
      <alignment horizontal="left" vertical="top" indent="1"/>
    </xf>
    <xf numFmtId="4" fontId="69" fillId="63" borderId="117" applyNumberFormat="0" applyProtection="0">
      <alignment horizontal="right" vertical="center"/>
    </xf>
    <xf numFmtId="0" fontId="16" fillId="74" borderId="97" applyNumberFormat="0" applyProtection="0">
      <alignment horizontal="left" vertical="top" indent="1"/>
    </xf>
    <xf numFmtId="4" fontId="32" fillId="67" borderId="97" applyNumberFormat="0" applyProtection="0">
      <alignment horizontal="right" vertical="center"/>
    </xf>
    <xf numFmtId="4" fontId="69" fillId="73" borderId="105" applyNumberFormat="0" applyProtection="0">
      <alignment horizontal="left" vertical="center" indent="1"/>
    </xf>
    <xf numFmtId="4" fontId="30" fillId="62" borderId="110" applyNumberFormat="0" applyProtection="0">
      <alignment horizontal="left" vertical="center" indent="1"/>
    </xf>
    <xf numFmtId="0" fontId="69" fillId="114" borderId="83"/>
    <xf numFmtId="4" fontId="75" fillId="77" borderId="91" applyNumberFormat="0" applyProtection="0">
      <alignment horizontal="right" vertical="center"/>
    </xf>
    <xf numFmtId="0" fontId="72" fillId="78" borderId="84" applyNumberFormat="0" applyProtection="0">
      <alignment horizontal="left" vertical="top" indent="1"/>
    </xf>
    <xf numFmtId="4" fontId="79" fillId="81" borderId="91" applyNumberFormat="0" applyProtection="0">
      <alignment horizontal="right" vertical="center"/>
    </xf>
    <xf numFmtId="0" fontId="69" fillId="113" borderId="91" applyNumberFormat="0" applyProtection="0">
      <alignment horizontal="left" vertical="center" indent="1"/>
    </xf>
    <xf numFmtId="4" fontId="69" fillId="63" borderId="92" applyNumberFormat="0" applyProtection="0">
      <alignment horizontal="left" vertical="center" indent="1"/>
    </xf>
    <xf numFmtId="4" fontId="16" fillId="75" borderId="92" applyNumberFormat="0" applyProtection="0">
      <alignment horizontal="left" vertical="center" indent="1"/>
    </xf>
    <xf numFmtId="4" fontId="16" fillId="75" borderId="92" applyNumberFormat="0" applyProtection="0">
      <alignment horizontal="left" vertical="center" indent="1"/>
    </xf>
    <xf numFmtId="4" fontId="79" fillId="111" borderId="91" applyNumberFormat="0" applyProtection="0">
      <alignment vertical="center"/>
    </xf>
    <xf numFmtId="4" fontId="69" fillId="111" borderId="91" applyNumberFormat="0" applyProtection="0">
      <alignment horizontal="left" vertical="center" indent="1"/>
    </xf>
    <xf numFmtId="4" fontId="95" fillId="129" borderId="97" applyNumberFormat="0" applyProtection="0">
      <alignment horizontal="right" vertical="center"/>
    </xf>
    <xf numFmtId="0" fontId="69" fillId="57" borderId="91" applyNumberFormat="0" applyFont="0" applyAlignment="0" applyProtection="0"/>
    <xf numFmtId="4" fontId="33" fillId="93" borderId="110" applyNumberFormat="0" applyProtection="0">
      <alignment horizontal="left" vertical="center" indent="1"/>
    </xf>
    <xf numFmtId="0" fontId="64" fillId="58" borderId="126" applyNumberFormat="0" applyAlignment="0" applyProtection="0"/>
    <xf numFmtId="4" fontId="69" fillId="71" borderId="104" applyNumberFormat="0" applyProtection="0">
      <alignment horizontal="right" vertical="center"/>
    </xf>
    <xf numFmtId="0" fontId="16" fillId="75" borderId="97" applyNumberFormat="0" applyProtection="0">
      <alignment horizontal="left" vertical="center" indent="1"/>
    </xf>
    <xf numFmtId="4" fontId="33" fillId="93" borderId="120" applyNumberFormat="0" applyProtection="0">
      <alignment horizontal="left" vertical="center" indent="1"/>
    </xf>
    <xf numFmtId="0" fontId="30" fillId="62" borderId="97" applyNumberFormat="0" applyProtection="0">
      <alignment horizontal="left" vertical="top" indent="1"/>
    </xf>
    <xf numFmtId="0" fontId="16" fillId="75" borderId="110" applyNumberFormat="0" applyProtection="0">
      <alignment horizontal="left" vertical="top" indent="1"/>
    </xf>
    <xf numFmtId="4" fontId="69" fillId="63" borderId="105" applyNumberFormat="0" applyProtection="0">
      <alignment horizontal="left" vertical="center" indent="1"/>
    </xf>
    <xf numFmtId="4" fontId="30" fillId="62" borderId="97" applyNumberFormat="0" applyProtection="0">
      <alignment horizontal="left" vertical="center" indent="1"/>
    </xf>
    <xf numFmtId="4" fontId="16" fillId="75" borderId="105" applyNumberFormat="0" applyProtection="0">
      <alignment horizontal="left" vertical="center" indent="1"/>
    </xf>
    <xf numFmtId="4" fontId="33" fillId="111" borderId="97" applyNumberFormat="0" applyProtection="0">
      <alignment vertical="center"/>
    </xf>
    <xf numFmtId="4" fontId="30" fillId="62" borderId="97" applyNumberFormat="0" applyProtection="0">
      <alignment horizontal="left" vertical="center" indent="1"/>
    </xf>
    <xf numFmtId="0" fontId="69" fillId="75" borderId="97" applyNumberFormat="0" applyProtection="0">
      <alignment horizontal="left" vertical="top" indent="1"/>
    </xf>
    <xf numFmtId="4" fontId="32" fillId="67" borderId="123" applyNumberFormat="0" applyProtection="0">
      <alignment horizontal="right" vertical="center"/>
    </xf>
    <xf numFmtId="4" fontId="69" fillId="0" borderId="104" applyNumberFormat="0" applyProtection="0">
      <alignment horizontal="right" vertical="center"/>
    </xf>
    <xf numFmtId="0" fontId="29" fillId="0" borderId="90" applyNumberFormat="0" applyFill="0" applyAlignment="0" applyProtection="0"/>
    <xf numFmtId="4" fontId="95" fillId="129" borderId="110" applyNumberFormat="0" applyProtection="0">
      <alignment horizontal="right" vertical="center"/>
    </xf>
    <xf numFmtId="4" fontId="95" fillId="80" borderId="97" applyNumberFormat="0" applyProtection="0">
      <alignment horizontal="right" vertical="center"/>
    </xf>
    <xf numFmtId="0" fontId="64" fillId="58" borderId="113" applyNumberFormat="0" applyAlignment="0" applyProtection="0"/>
    <xf numFmtId="0" fontId="73" fillId="62" borderId="97" applyNumberFormat="0" applyProtection="0">
      <alignment horizontal="left" vertical="top" indent="1"/>
    </xf>
    <xf numFmtId="4" fontId="95" fillId="93" borderId="110" applyNumberFormat="0" applyProtection="0">
      <alignment horizontal="right" vertical="center"/>
    </xf>
    <xf numFmtId="0" fontId="32" fillId="63" borderId="84" applyNumberFormat="0" applyProtection="0">
      <alignment horizontal="left" vertical="top" indent="1"/>
    </xf>
    <xf numFmtId="4" fontId="32" fillId="74" borderId="84" applyNumberFormat="0" applyProtection="0">
      <alignment horizontal="right" vertical="center"/>
    </xf>
    <xf numFmtId="0" fontId="16" fillId="75" borderId="84" applyNumberFormat="0" applyProtection="0">
      <alignment horizontal="left" vertical="center" indent="1"/>
    </xf>
    <xf numFmtId="0" fontId="16" fillId="75" borderId="84" applyNumberFormat="0" applyProtection="0">
      <alignment horizontal="left" vertical="top" indent="1"/>
    </xf>
    <xf numFmtId="4" fontId="32" fillId="63" borderId="84" applyNumberFormat="0" applyProtection="0">
      <alignment horizontal="right" vertical="center"/>
    </xf>
    <xf numFmtId="4" fontId="95" fillId="80" borderId="110" applyNumberFormat="0" applyProtection="0">
      <alignment horizontal="right" vertical="center"/>
    </xf>
    <xf numFmtId="4" fontId="32" fillId="78" borderId="110" applyNumberFormat="0" applyProtection="0">
      <alignment horizontal="left" vertical="center" indent="1"/>
    </xf>
    <xf numFmtId="4" fontId="95" fillId="128" borderId="97" applyNumberFormat="0" applyProtection="0">
      <alignment horizontal="right" vertical="center"/>
    </xf>
    <xf numFmtId="0" fontId="16" fillId="57" borderId="114" applyNumberFormat="0" applyFont="0" applyAlignment="0" applyProtection="0"/>
    <xf numFmtId="4" fontId="69" fillId="72" borderId="117" applyNumberFormat="0" applyProtection="0">
      <alignment horizontal="right" vertical="center"/>
    </xf>
    <xf numFmtId="4" fontId="34" fillId="78" borderId="97" applyNumberFormat="0" applyProtection="0">
      <alignment vertical="center"/>
    </xf>
    <xf numFmtId="0" fontId="16" fillId="57" borderId="114" applyNumberFormat="0" applyFont="0" applyAlignment="0" applyProtection="0"/>
    <xf numFmtId="4" fontId="95" fillId="83" borderId="97" applyNumberFormat="0" applyProtection="0">
      <alignment horizontal="right" vertical="center"/>
    </xf>
    <xf numFmtId="4" fontId="30" fillId="62" borderId="97" applyNumberFormat="0" applyProtection="0">
      <alignment horizontal="left" vertical="center" indent="1"/>
    </xf>
    <xf numFmtId="4" fontId="32" fillId="63" borderId="110" applyNumberFormat="0" applyProtection="0">
      <alignment horizontal="left" vertical="center" indent="1"/>
    </xf>
    <xf numFmtId="0" fontId="30" fillId="62" borderId="110" applyNumberFormat="0" applyProtection="0">
      <alignment horizontal="left" vertical="top" indent="1"/>
    </xf>
    <xf numFmtId="4" fontId="72" fillId="78" borderId="97" applyNumberFormat="0" applyProtection="0">
      <alignment vertical="center"/>
    </xf>
    <xf numFmtId="4" fontId="69" fillId="74" borderId="118" applyNumberFormat="0" applyProtection="0">
      <alignment horizontal="left" vertical="center" indent="1"/>
    </xf>
    <xf numFmtId="4" fontId="69" fillId="71" borderId="130" applyNumberFormat="0" applyProtection="0">
      <alignment horizontal="right" vertical="center"/>
    </xf>
    <xf numFmtId="4" fontId="69" fillId="72" borderId="91" applyNumberFormat="0" applyProtection="0">
      <alignment horizontal="right" vertical="center"/>
    </xf>
    <xf numFmtId="4" fontId="32" fillId="65" borderId="97" applyNumberFormat="0" applyProtection="0">
      <alignment horizontal="right" vertical="center"/>
    </xf>
    <xf numFmtId="4" fontId="30" fillId="62" borderId="110" applyNumberFormat="0" applyProtection="0">
      <alignment vertical="center"/>
    </xf>
    <xf numFmtId="4" fontId="79" fillId="111" borderId="117" applyNumberFormat="0" applyProtection="0">
      <alignment vertical="center"/>
    </xf>
    <xf numFmtId="0" fontId="16" fillId="74" borderId="97" applyNumberFormat="0" applyProtection="0">
      <alignment horizontal="left" vertical="top" indent="1"/>
    </xf>
    <xf numFmtId="4" fontId="32" fillId="72" borderId="84" applyNumberFormat="0" applyProtection="0">
      <alignment horizontal="right" vertical="center"/>
    </xf>
    <xf numFmtId="4" fontId="32" fillId="78" borderId="110" applyNumberFormat="0" applyProtection="0">
      <alignment vertical="center"/>
    </xf>
    <xf numFmtId="4" fontId="32" fillId="70" borderId="84" applyNumberFormat="0" applyProtection="0">
      <alignment horizontal="right" vertical="center"/>
    </xf>
    <xf numFmtId="0" fontId="16" fillId="76" borderId="97" applyNumberFormat="0" applyProtection="0">
      <alignment horizontal="left" vertical="center" indent="1"/>
    </xf>
    <xf numFmtId="4" fontId="32" fillId="74" borderId="110" applyNumberFormat="0" applyProtection="0">
      <alignment horizontal="right" vertical="center"/>
    </xf>
    <xf numFmtId="4" fontId="95" fillId="83" borderId="97" applyNumberFormat="0" applyProtection="0">
      <alignment horizontal="right" vertical="center"/>
    </xf>
    <xf numFmtId="4" fontId="32" fillId="65" borderId="84" applyNumberFormat="0" applyProtection="0">
      <alignment horizontal="right" vertical="center"/>
    </xf>
    <xf numFmtId="4" fontId="69" fillId="0" borderId="91" applyNumberFormat="0" applyProtection="0">
      <alignment horizontal="right" vertical="center"/>
    </xf>
    <xf numFmtId="4" fontId="32" fillId="65" borderId="84" applyNumberFormat="0" applyProtection="0">
      <alignment horizontal="right" vertical="center"/>
    </xf>
    <xf numFmtId="4" fontId="32" fillId="67" borderId="84" applyNumberFormat="0" applyProtection="0">
      <alignment horizontal="right" vertical="center"/>
    </xf>
    <xf numFmtId="4" fontId="32" fillId="71" borderId="84" applyNumberFormat="0" applyProtection="0">
      <alignment horizontal="right" vertical="center"/>
    </xf>
    <xf numFmtId="4" fontId="69" fillId="67" borderId="117" applyNumberFormat="0" applyProtection="0">
      <alignment horizontal="right" vertical="center"/>
    </xf>
    <xf numFmtId="0" fontId="16" fillId="75" borderId="84" applyNumberFormat="0" applyProtection="0">
      <alignment horizontal="left" vertical="top" indent="1"/>
    </xf>
    <xf numFmtId="4" fontId="95" fillId="93" borderId="84" applyNumberFormat="0" applyProtection="0">
      <alignment horizontal="right" vertical="center"/>
    </xf>
    <xf numFmtId="4" fontId="32" fillId="63" borderId="84" applyNumberFormat="0" applyProtection="0">
      <alignment horizontal="right" vertical="center"/>
    </xf>
    <xf numFmtId="0" fontId="16" fillId="63" borderId="84" applyNumberFormat="0" applyProtection="0">
      <alignment horizontal="left" vertical="center" indent="1"/>
    </xf>
    <xf numFmtId="4" fontId="95" fillId="130" borderId="84" applyNumberFormat="0" applyProtection="0">
      <alignment horizontal="right" vertical="center"/>
    </xf>
    <xf numFmtId="4" fontId="32" fillId="70" borderId="123" applyNumberFormat="0" applyProtection="0">
      <alignment horizontal="right" vertical="center"/>
    </xf>
    <xf numFmtId="4" fontId="69" fillId="74" borderId="105" applyNumberFormat="0" applyProtection="0">
      <alignment horizontal="left" vertical="center" indent="1"/>
    </xf>
    <xf numFmtId="0" fontId="64" fillId="58" borderId="104" applyNumberFormat="0" applyAlignment="0" applyProtection="0"/>
    <xf numFmtId="0" fontId="32" fillId="78" borderId="110" applyNumberFormat="0" applyProtection="0">
      <alignment horizontal="left" vertical="top" indent="1"/>
    </xf>
    <xf numFmtId="0" fontId="69" fillId="74" borderId="97" applyNumberFormat="0" applyProtection="0">
      <alignment horizontal="left" vertical="top" indent="1"/>
    </xf>
    <xf numFmtId="4" fontId="95" fillId="111" borderId="97" applyNumberFormat="0" applyProtection="0">
      <alignment horizontal="left" vertical="center" indent="1"/>
    </xf>
    <xf numFmtId="4" fontId="69" fillId="63" borderId="104" applyNumberFormat="0" applyProtection="0">
      <alignment horizontal="right" vertical="center"/>
    </xf>
    <xf numFmtId="4" fontId="32" fillId="71" borderId="123" applyNumberFormat="0" applyProtection="0">
      <alignment horizontal="right" vertical="center"/>
    </xf>
    <xf numFmtId="4" fontId="32" fillId="63" borderId="110" applyNumberFormat="0" applyProtection="0">
      <alignment horizontal="right" vertical="center"/>
    </xf>
    <xf numFmtId="0" fontId="69" fillId="76" borderId="110" applyNumberFormat="0" applyProtection="0">
      <alignment horizontal="left" vertical="top" indent="1"/>
    </xf>
    <xf numFmtId="4" fontId="32" fillId="67" borderId="97" applyNumberFormat="0" applyProtection="0">
      <alignment horizontal="right" vertical="center"/>
    </xf>
    <xf numFmtId="4" fontId="96" fillId="134" borderId="97" applyNumberFormat="0" applyProtection="0">
      <alignment vertical="center"/>
    </xf>
    <xf numFmtId="0" fontId="91" fillId="84" borderId="100" applyNumberFormat="0" applyAlignment="0" applyProtection="0"/>
    <xf numFmtId="0" fontId="16" fillId="63" borderId="110" applyNumberFormat="0" applyProtection="0">
      <alignment horizontal="left" vertical="top" indent="1"/>
    </xf>
    <xf numFmtId="0" fontId="69" fillId="74" borderId="117" applyNumberFormat="0" applyProtection="0">
      <alignment horizontal="left" vertical="center" indent="1"/>
    </xf>
    <xf numFmtId="4" fontId="32" fillId="63" borderId="110" applyNumberFormat="0" applyProtection="0">
      <alignment horizontal="right" vertical="center"/>
    </xf>
    <xf numFmtId="4" fontId="32" fillId="66" borderId="97" applyNumberFormat="0" applyProtection="0">
      <alignment horizontal="right" vertical="center"/>
    </xf>
    <xf numFmtId="0" fontId="16" fillId="75" borderId="97" applyNumberFormat="0" applyProtection="0">
      <alignment horizontal="left" vertical="center" indent="1"/>
    </xf>
    <xf numFmtId="0" fontId="16" fillId="76" borderId="123" applyNumberFormat="0" applyProtection="0">
      <alignment horizontal="left" vertical="top" indent="1"/>
    </xf>
    <xf numFmtId="0" fontId="85" fillId="84" borderId="113" applyNumberFormat="0" applyAlignment="0" applyProtection="0"/>
    <xf numFmtId="4" fontId="34" fillId="74" borderId="97" applyNumberFormat="0" applyProtection="0">
      <alignment horizontal="right" vertical="center"/>
    </xf>
    <xf numFmtId="0" fontId="16" fillId="77" borderId="96" applyNumberFormat="0">
      <protection locked="0"/>
    </xf>
    <xf numFmtId="0" fontId="16" fillId="75" borderId="97" applyNumberFormat="0" applyProtection="0">
      <alignment horizontal="left" vertical="top" indent="1"/>
    </xf>
    <xf numFmtId="4" fontId="32" fillId="72" borderId="97" applyNumberFormat="0" applyProtection="0">
      <alignment horizontal="right" vertical="center"/>
    </xf>
    <xf numFmtId="0" fontId="69" fillId="57" borderId="117" applyNumberFormat="0" applyFont="0" applyAlignment="0" applyProtection="0"/>
    <xf numFmtId="4" fontId="30" fillId="62" borderId="110" applyNumberFormat="0" applyProtection="0">
      <alignment vertical="center"/>
    </xf>
    <xf numFmtId="0" fontId="16" fillId="74" borderId="123" applyNumberFormat="0" applyProtection="0">
      <alignment horizontal="left" vertical="center" indent="1"/>
    </xf>
    <xf numFmtId="4" fontId="34" fillId="74" borderId="97" applyNumberFormat="0" applyProtection="0">
      <alignment horizontal="right" vertical="center"/>
    </xf>
    <xf numFmtId="4" fontId="33" fillId="93" borderId="110" applyNumberFormat="0" applyProtection="0">
      <alignment horizontal="left" vertical="center" indent="1"/>
    </xf>
    <xf numFmtId="0" fontId="57" fillId="91" borderId="113" applyNumberFormat="0" applyAlignment="0" applyProtection="0"/>
    <xf numFmtId="4" fontId="30" fillId="62" borderId="110" applyNumberFormat="0" applyProtection="0">
      <alignment horizontal="left" vertical="center" indent="1"/>
    </xf>
    <xf numFmtId="0" fontId="69" fillId="74" borderId="130" applyNumberFormat="0" applyProtection="0">
      <alignment horizontal="left" vertical="center" indent="1"/>
    </xf>
    <xf numFmtId="4" fontId="69" fillId="96" borderId="117" applyNumberFormat="0" applyProtection="0">
      <alignment horizontal="left" vertical="center" indent="1"/>
    </xf>
    <xf numFmtId="4" fontId="94" fillId="111" borderId="97" applyNumberFormat="0" applyProtection="0">
      <alignment vertical="center"/>
    </xf>
    <xf numFmtId="4" fontId="69" fillId="63" borderId="117" applyNumberFormat="0" applyProtection="0">
      <alignment horizontal="right" vertical="center"/>
    </xf>
    <xf numFmtId="0" fontId="69" fillId="84" borderId="104" applyNumberFormat="0" applyProtection="0">
      <alignment horizontal="left" vertical="center" indent="1"/>
    </xf>
    <xf numFmtId="4" fontId="69" fillId="68" borderId="130" applyNumberFormat="0" applyProtection="0">
      <alignment horizontal="right" vertical="center"/>
    </xf>
    <xf numFmtId="4" fontId="32" fillId="63" borderId="123" applyNumberFormat="0" applyProtection="0">
      <alignment horizontal="right" vertical="center"/>
    </xf>
    <xf numFmtId="4" fontId="95" fillId="130" borderId="97" applyNumberFormat="0" applyProtection="0">
      <alignment horizontal="right" vertical="center"/>
    </xf>
    <xf numFmtId="4" fontId="69" fillId="96" borderId="117" applyNumberFormat="0" applyProtection="0">
      <alignment horizontal="left" vertical="center" indent="1"/>
    </xf>
    <xf numFmtId="4" fontId="95" fillId="80" borderId="97" applyNumberFormat="0" applyProtection="0">
      <alignment horizontal="right" vertical="center"/>
    </xf>
    <xf numFmtId="4" fontId="95" fillId="134" borderId="97" applyNumberFormat="0" applyProtection="0">
      <alignment horizontal="right" vertical="center"/>
    </xf>
    <xf numFmtId="4" fontId="95" fillId="93" borderId="97" applyNumberFormat="0" applyProtection="0">
      <alignment horizontal="right" vertical="center"/>
    </xf>
    <xf numFmtId="4" fontId="69" fillId="112" borderId="117" applyNumberFormat="0" applyProtection="0">
      <alignment horizontal="right" vertical="center"/>
    </xf>
    <xf numFmtId="0" fontId="16" fillId="78" borderId="114" applyNumberFormat="0" applyFont="0" applyAlignment="0" applyProtection="0"/>
    <xf numFmtId="0" fontId="69" fillId="113" borderId="130" applyNumberFormat="0" applyProtection="0">
      <alignment horizontal="left" vertical="center" indent="1"/>
    </xf>
    <xf numFmtId="4" fontId="32" fillId="67" borderId="97" applyNumberFormat="0" applyProtection="0">
      <alignment horizontal="right" vertical="center"/>
    </xf>
    <xf numFmtId="0" fontId="29" fillId="0" borderId="116" applyNumberFormat="0" applyFill="0" applyAlignment="0" applyProtection="0"/>
    <xf numFmtId="4" fontId="32" fillId="69" borderId="97" applyNumberFormat="0" applyProtection="0">
      <alignment horizontal="right" vertical="center"/>
    </xf>
    <xf numFmtId="4" fontId="32" fillId="65" borderId="97" applyNumberFormat="0" applyProtection="0">
      <alignment horizontal="right" vertical="center"/>
    </xf>
    <xf numFmtId="0" fontId="5" fillId="0" borderId="0"/>
    <xf numFmtId="0" fontId="16" fillId="76" borderId="110" applyNumberFormat="0" applyProtection="0">
      <alignment horizontal="left" vertical="top" indent="1"/>
    </xf>
    <xf numFmtId="4" fontId="96" fillId="134" borderId="97" applyNumberFormat="0" applyProtection="0">
      <alignment horizontal="right" vertical="center"/>
    </xf>
    <xf numFmtId="4" fontId="34" fillId="74" borderId="110" applyNumberFormat="0" applyProtection="0">
      <alignment horizontal="right" vertical="center"/>
    </xf>
    <xf numFmtId="4" fontId="32" fillId="65" borderId="123" applyNumberFormat="0" applyProtection="0">
      <alignment horizontal="right" vertical="center"/>
    </xf>
    <xf numFmtId="4" fontId="69" fillId="73" borderId="105" applyNumberFormat="0" applyProtection="0">
      <alignment horizontal="left" vertical="center" indent="1"/>
    </xf>
    <xf numFmtId="4" fontId="32" fillId="71" borderId="97" applyNumberFormat="0" applyProtection="0">
      <alignment horizontal="right" vertical="center"/>
    </xf>
    <xf numFmtId="4" fontId="35" fillId="94" borderId="107" applyNumberFormat="0" applyProtection="0">
      <alignment horizontal="left" vertical="center" indent="1"/>
    </xf>
    <xf numFmtId="0" fontId="29" fillId="0" borderId="103" applyNumberFormat="0" applyFill="0" applyAlignment="0" applyProtection="0"/>
    <xf numFmtId="4" fontId="69" fillId="111" borderId="104" applyNumberFormat="0" applyProtection="0">
      <alignment horizontal="left" vertical="center" indent="1"/>
    </xf>
    <xf numFmtId="4" fontId="32" fillId="74" borderId="97" applyNumberFormat="0" applyProtection="0">
      <alignment horizontal="right" vertical="center"/>
    </xf>
    <xf numFmtId="0" fontId="16" fillId="76" borderId="97" applyNumberFormat="0" applyProtection="0">
      <alignment horizontal="left" vertical="top" indent="1"/>
    </xf>
    <xf numFmtId="0" fontId="16" fillId="76" borderId="97" applyNumberFormat="0" applyProtection="0">
      <alignment horizontal="left" vertical="top" indent="1"/>
    </xf>
    <xf numFmtId="4" fontId="32" fillId="71" borderId="97" applyNumberFormat="0" applyProtection="0">
      <alignment horizontal="right" vertical="center"/>
    </xf>
    <xf numFmtId="4" fontId="95" fillId="132" borderId="110" applyNumberFormat="0" applyProtection="0">
      <alignment horizontal="right" vertical="center"/>
    </xf>
    <xf numFmtId="4" fontId="69" fillId="96" borderId="104" applyNumberFormat="0" applyProtection="0">
      <alignment horizontal="left" vertical="center" indent="1"/>
    </xf>
    <xf numFmtId="0" fontId="16" fillId="63" borderId="97" applyNumberFormat="0" applyProtection="0">
      <alignment horizontal="left" vertical="center" indent="1"/>
    </xf>
    <xf numFmtId="4" fontId="30" fillId="62" borderId="97" applyNumberFormat="0" applyProtection="0">
      <alignment vertical="center"/>
    </xf>
    <xf numFmtId="0" fontId="69" fillId="84" borderId="130" applyNumberFormat="0" applyProtection="0">
      <alignment horizontal="left" vertical="center" indent="1"/>
    </xf>
    <xf numFmtId="4" fontId="69" fillId="62" borderId="104" applyNumberFormat="0" applyProtection="0">
      <alignment vertical="center"/>
    </xf>
    <xf numFmtId="4" fontId="32" fillId="64" borderId="123" applyNumberFormat="0" applyProtection="0">
      <alignment horizontal="right" vertical="center"/>
    </xf>
    <xf numFmtId="4" fontId="32" fillId="68" borderId="110" applyNumberFormat="0" applyProtection="0">
      <alignment horizontal="right" vertical="center"/>
    </xf>
    <xf numFmtId="0" fontId="72" fillId="78" borderId="110" applyNumberFormat="0" applyProtection="0">
      <alignment horizontal="left" vertical="top" indent="1"/>
    </xf>
    <xf numFmtId="4" fontId="32" fillId="72" borderId="97" applyNumberFormat="0" applyProtection="0">
      <alignment horizontal="right" vertical="center"/>
    </xf>
    <xf numFmtId="4" fontId="32" fillId="66" borderId="123" applyNumberFormat="0" applyProtection="0">
      <alignment horizontal="right" vertical="center"/>
    </xf>
    <xf numFmtId="4" fontId="69" fillId="66" borderId="118" applyNumberFormat="0" applyProtection="0">
      <alignment horizontal="right" vertical="center"/>
    </xf>
    <xf numFmtId="4" fontId="69" fillId="70" borderId="104" applyNumberFormat="0" applyProtection="0">
      <alignment horizontal="right" vertical="center"/>
    </xf>
    <xf numFmtId="4" fontId="30" fillId="62" borderId="97" applyNumberFormat="0" applyProtection="0">
      <alignment horizontal="left" vertical="center" indent="1"/>
    </xf>
    <xf numFmtId="0" fontId="67" fillId="91" borderId="102" applyNumberFormat="0" applyAlignment="0" applyProtection="0"/>
    <xf numFmtId="4" fontId="69" fillId="112" borderId="104" applyNumberFormat="0" applyProtection="0">
      <alignment horizontal="right" vertical="center"/>
    </xf>
    <xf numFmtId="4" fontId="32" fillId="69" borderId="110" applyNumberFormat="0" applyProtection="0">
      <alignment horizontal="right" vertical="center"/>
    </xf>
    <xf numFmtId="4" fontId="32" fillId="67" borderId="97" applyNumberFormat="0" applyProtection="0">
      <alignment horizontal="right" vertical="center"/>
    </xf>
    <xf numFmtId="4" fontId="95" fillId="80" borderId="123" applyNumberFormat="0" applyProtection="0">
      <alignment horizontal="right" vertical="center"/>
    </xf>
    <xf numFmtId="4" fontId="95" fillId="95" borderId="123" applyNumberFormat="0" applyProtection="0">
      <alignment horizontal="right" vertical="center"/>
    </xf>
    <xf numFmtId="0" fontId="30" fillId="62" borderId="110" applyNumberFormat="0" applyProtection="0">
      <alignment horizontal="left" vertical="top" indent="1"/>
    </xf>
    <xf numFmtId="4" fontId="33" fillId="93" borderId="97" applyNumberFormat="0" applyProtection="0">
      <alignment horizontal="left" vertical="center" indent="1"/>
    </xf>
    <xf numFmtId="0" fontId="91" fillId="84" borderId="100" applyNumberFormat="0" applyAlignment="0" applyProtection="0"/>
    <xf numFmtId="0" fontId="29" fillId="0" borderId="108" applyNumberFormat="0" applyFill="0" applyAlignment="0" applyProtection="0"/>
    <xf numFmtId="4" fontId="32" fillId="67" borderId="97" applyNumberFormat="0" applyProtection="0">
      <alignment horizontal="right" vertical="center"/>
    </xf>
    <xf numFmtId="4" fontId="69" fillId="96" borderId="104" applyNumberFormat="0" applyProtection="0">
      <alignment horizontal="left" vertical="center" indent="1"/>
    </xf>
    <xf numFmtId="4" fontId="96" fillId="134" borderId="110" applyNumberFormat="0" applyProtection="0">
      <alignment horizontal="right" vertical="center"/>
    </xf>
    <xf numFmtId="0" fontId="72" fillId="78" borderId="97" applyNumberFormat="0" applyProtection="0">
      <alignment horizontal="left" vertical="top" indent="1"/>
    </xf>
    <xf numFmtId="4" fontId="32" fillId="68" borderId="110" applyNumberFormat="0" applyProtection="0">
      <alignment horizontal="right" vertical="center"/>
    </xf>
    <xf numFmtId="4" fontId="69" fillId="68" borderId="104" applyNumberFormat="0" applyProtection="0">
      <alignment horizontal="right" vertical="center"/>
    </xf>
    <xf numFmtId="4" fontId="69" fillId="64" borderId="130" applyNumberFormat="0" applyProtection="0">
      <alignment horizontal="right" vertical="center"/>
    </xf>
    <xf numFmtId="0" fontId="69" fillId="57" borderId="104" applyNumberFormat="0" applyFont="0" applyAlignment="0" applyProtection="0"/>
    <xf numFmtId="4" fontId="69" fillId="64" borderId="117" applyNumberFormat="0" applyProtection="0">
      <alignment horizontal="right" vertical="center"/>
    </xf>
    <xf numFmtId="4" fontId="95" fillId="111" borderId="97" applyNumberFormat="0" applyProtection="0">
      <alignment horizontal="left" vertical="center" indent="1"/>
    </xf>
    <xf numFmtId="0" fontId="77" fillId="108" borderId="117" applyNumberFormat="0" applyAlignment="0" applyProtection="0"/>
    <xf numFmtId="4" fontId="32" fillId="65" borderId="123" applyNumberFormat="0" applyProtection="0">
      <alignment horizontal="right" vertical="center"/>
    </xf>
    <xf numFmtId="0" fontId="16" fillId="57" borderId="114" applyNumberFormat="0" applyFont="0" applyAlignment="0" applyProtection="0"/>
    <xf numFmtId="4" fontId="95" fillId="111" borderId="110" applyNumberFormat="0" applyProtection="0">
      <alignment horizontal="left" vertical="center" indent="1"/>
    </xf>
    <xf numFmtId="4" fontId="32" fillId="74" borderId="123" applyNumberFormat="0" applyProtection="0">
      <alignment horizontal="right" vertical="center"/>
    </xf>
    <xf numFmtId="4" fontId="16" fillId="75" borderId="105" applyNumberFormat="0" applyProtection="0">
      <alignment horizontal="left" vertical="center" indent="1"/>
    </xf>
    <xf numFmtId="0" fontId="16" fillId="74" borderId="110" applyNumberFormat="0" applyProtection="0">
      <alignment horizontal="left" vertical="center" indent="1"/>
    </xf>
    <xf numFmtId="0" fontId="91" fillId="84" borderId="113" applyNumberFormat="0" applyAlignment="0" applyProtection="0"/>
    <xf numFmtId="0" fontId="32" fillId="63" borderId="110" applyNumberFormat="0" applyProtection="0">
      <alignment horizontal="left" vertical="top" indent="1"/>
    </xf>
    <xf numFmtId="4" fontId="95" fillId="83" borderId="97" applyNumberFormat="0" applyProtection="0">
      <alignment horizontal="right" vertical="center"/>
    </xf>
    <xf numFmtId="4" fontId="32" fillId="71" borderId="123" applyNumberFormat="0" applyProtection="0">
      <alignment horizontal="right" vertical="center"/>
    </xf>
    <xf numFmtId="0" fontId="16" fillId="74" borderId="110" applyNumberFormat="0" applyProtection="0">
      <alignment horizontal="left" vertical="center" indent="1"/>
    </xf>
    <xf numFmtId="4" fontId="69" fillId="66" borderId="105" applyNumberFormat="0" applyProtection="0">
      <alignment horizontal="right" vertical="center"/>
    </xf>
    <xf numFmtId="4" fontId="95" fillId="131" borderId="97" applyNumberFormat="0" applyProtection="0">
      <alignment horizontal="right" vertical="center"/>
    </xf>
    <xf numFmtId="4" fontId="32" fillId="69" borderId="123" applyNumberFormat="0" applyProtection="0">
      <alignment horizontal="right" vertical="center"/>
    </xf>
    <xf numFmtId="0" fontId="69" fillId="113" borderId="117" applyNumberFormat="0" applyProtection="0">
      <alignment horizontal="left" vertical="center" indent="1"/>
    </xf>
    <xf numFmtId="4" fontId="69" fillId="73" borderId="131" applyNumberFormat="0" applyProtection="0">
      <alignment horizontal="left" vertical="center" indent="1"/>
    </xf>
    <xf numFmtId="0" fontId="69" fillId="74" borderId="97" applyNumberFormat="0" applyProtection="0">
      <alignment horizontal="left" vertical="top" indent="1"/>
    </xf>
    <xf numFmtId="4" fontId="79" fillId="111" borderId="104" applyNumberFormat="0" applyProtection="0">
      <alignment vertical="center"/>
    </xf>
    <xf numFmtId="4" fontId="69" fillId="96" borderId="104" applyNumberFormat="0" applyProtection="0">
      <alignment horizontal="left" vertical="center" indent="1"/>
    </xf>
    <xf numFmtId="4" fontId="95" fillId="134" borderId="97" applyNumberFormat="0" applyProtection="0">
      <alignment horizontal="right" vertical="center"/>
    </xf>
    <xf numFmtId="0" fontId="69" fillId="63" borderId="97" applyNumberFormat="0" applyProtection="0">
      <alignment horizontal="left" vertical="top" indent="1"/>
    </xf>
    <xf numFmtId="0" fontId="71" fillId="75" borderId="119" applyBorder="0"/>
    <xf numFmtId="4" fontId="32" fillId="70" borderId="110" applyNumberFormat="0" applyProtection="0">
      <alignment horizontal="right" vertical="center"/>
    </xf>
    <xf numFmtId="4" fontId="69" fillId="62" borderId="104" applyNumberFormat="0" applyProtection="0">
      <alignment vertical="center"/>
    </xf>
    <xf numFmtId="4" fontId="94" fillId="111" borderId="97" applyNumberFormat="0" applyProtection="0">
      <alignment vertical="center"/>
    </xf>
    <xf numFmtId="4" fontId="32" fillId="69" borderId="110" applyNumberFormat="0" applyProtection="0">
      <alignment horizontal="right" vertical="center"/>
    </xf>
    <xf numFmtId="0" fontId="16" fillId="63" borderId="97" applyNumberFormat="0" applyProtection="0">
      <alignment horizontal="left" vertical="center" indent="1"/>
    </xf>
    <xf numFmtId="4" fontId="69" fillId="68" borderId="104" applyNumberFormat="0" applyProtection="0">
      <alignment horizontal="right" vertical="center"/>
    </xf>
    <xf numFmtId="4" fontId="32" fillId="69" borderId="123" applyNumberFormat="0" applyProtection="0">
      <alignment horizontal="right" vertical="center"/>
    </xf>
    <xf numFmtId="0" fontId="69" fillId="74" borderId="97" applyNumberFormat="0" applyProtection="0">
      <alignment horizontal="left" vertical="top" indent="1"/>
    </xf>
    <xf numFmtId="4" fontId="95" fillId="131" borderId="97" applyNumberFormat="0" applyProtection="0">
      <alignment horizontal="right" vertical="center"/>
    </xf>
    <xf numFmtId="4" fontId="32" fillId="69" borderId="97" applyNumberFormat="0" applyProtection="0">
      <alignment horizontal="right" vertical="center"/>
    </xf>
    <xf numFmtId="0" fontId="69" fillId="63" borderId="97" applyNumberFormat="0" applyProtection="0">
      <alignment horizontal="left" vertical="top" indent="1"/>
    </xf>
    <xf numFmtId="4" fontId="94" fillId="111" borderId="97" applyNumberFormat="0" applyProtection="0">
      <alignment vertical="center"/>
    </xf>
    <xf numFmtId="0" fontId="16" fillId="63" borderId="97" applyNumberFormat="0" applyProtection="0">
      <alignment horizontal="left" vertical="center" indent="1"/>
    </xf>
    <xf numFmtId="0" fontId="77" fillId="108" borderId="104" applyNumberFormat="0" applyAlignment="0" applyProtection="0"/>
    <xf numFmtId="0" fontId="85" fillId="84" borderId="100" applyNumberFormat="0" applyAlignment="0" applyProtection="0"/>
    <xf numFmtId="0" fontId="16" fillId="57" borderId="101" applyNumberFormat="0" applyFont="0" applyAlignment="0" applyProtection="0"/>
    <xf numFmtId="4" fontId="34" fillId="78" borderId="110" applyNumberFormat="0" applyProtection="0">
      <alignment vertical="center"/>
    </xf>
    <xf numFmtId="4" fontId="95" fillId="132" borderId="97" applyNumberFormat="0" applyProtection="0">
      <alignment horizontal="right" vertical="center"/>
    </xf>
    <xf numFmtId="4" fontId="69" fillId="73" borderId="131" applyNumberFormat="0" applyProtection="0">
      <alignment horizontal="left" vertical="center" indent="1"/>
    </xf>
    <xf numFmtId="4" fontId="32" fillId="64" borderId="97" applyNumberFormat="0" applyProtection="0">
      <alignment horizontal="right" vertical="center"/>
    </xf>
    <xf numFmtId="0" fontId="16" fillId="77" borderId="96" applyNumberFormat="0">
      <protection locked="0"/>
    </xf>
    <xf numFmtId="0" fontId="16" fillId="74" borderId="110" applyNumberFormat="0" applyProtection="0">
      <alignment horizontal="left" vertical="top" indent="1"/>
    </xf>
    <xf numFmtId="4" fontId="32" fillId="63" borderId="110" applyNumberFormat="0" applyProtection="0">
      <alignment horizontal="right" vertical="center"/>
    </xf>
    <xf numFmtId="4" fontId="69" fillId="66" borderId="118" applyNumberFormat="0" applyProtection="0">
      <alignment horizontal="right" vertical="center"/>
    </xf>
    <xf numFmtId="0" fontId="16" fillId="63" borderId="110" applyNumberFormat="0" applyProtection="0">
      <alignment horizontal="left" vertical="center" indent="1"/>
    </xf>
    <xf numFmtId="4" fontId="95" fillId="134" borderId="123" applyNumberFormat="0" applyProtection="0">
      <alignment horizontal="right" vertical="center"/>
    </xf>
    <xf numFmtId="0" fontId="16" fillId="76" borderId="110" applyNumberFormat="0" applyProtection="0">
      <alignment horizontal="left" vertical="top" indent="1"/>
    </xf>
    <xf numFmtId="0" fontId="69" fillId="74" borderId="110" applyNumberFormat="0" applyProtection="0">
      <alignment horizontal="left" vertical="top" indent="1"/>
    </xf>
    <xf numFmtId="0" fontId="57" fillId="91" borderId="100" applyNumberFormat="0" applyAlignment="0" applyProtection="0"/>
    <xf numFmtId="4" fontId="32" fillId="63" borderId="123" applyNumberFormat="0" applyProtection="0">
      <alignment horizontal="right" vertical="center"/>
    </xf>
    <xf numFmtId="0" fontId="16" fillId="63" borderId="97" applyNumberFormat="0" applyProtection="0">
      <alignment horizontal="left" vertical="top" indent="1"/>
    </xf>
    <xf numFmtId="0" fontId="16" fillId="63" borderId="97" applyNumberFormat="0" applyProtection="0">
      <alignment horizontal="left" vertical="center" indent="1"/>
    </xf>
    <xf numFmtId="0" fontId="57" fillId="91" borderId="113" applyNumberFormat="0" applyAlignment="0" applyProtection="0"/>
    <xf numFmtId="4" fontId="32" fillId="63" borderId="110" applyNumberFormat="0" applyProtection="0">
      <alignment horizontal="right" vertical="center"/>
    </xf>
    <xf numFmtId="4" fontId="30" fillId="62" borderId="110" applyNumberFormat="0" applyProtection="0">
      <alignment horizontal="left" vertical="center" indent="1"/>
    </xf>
    <xf numFmtId="4" fontId="32" fillId="71" borderId="123" applyNumberFormat="0" applyProtection="0">
      <alignment horizontal="right" vertical="center"/>
    </xf>
    <xf numFmtId="4" fontId="95" fillId="129" borderId="110" applyNumberFormat="0" applyProtection="0">
      <alignment horizontal="right" vertical="center"/>
    </xf>
    <xf numFmtId="0" fontId="16" fillId="76" borderId="110" applyNumberFormat="0" applyProtection="0">
      <alignment horizontal="left" vertical="top" indent="1"/>
    </xf>
    <xf numFmtId="0" fontId="16" fillId="75" borderId="97" applyNumberFormat="0" applyProtection="0">
      <alignment horizontal="left" vertical="top" indent="1"/>
    </xf>
    <xf numFmtId="4" fontId="32" fillId="68" borderId="97" applyNumberFormat="0" applyProtection="0">
      <alignment horizontal="right" vertical="center"/>
    </xf>
    <xf numFmtId="0" fontId="69" fillId="76" borderId="117" applyNumberFormat="0" applyProtection="0">
      <alignment horizontal="left" vertical="center" indent="1"/>
    </xf>
    <xf numFmtId="4" fontId="74" fillId="79" borderId="131" applyNumberFormat="0" applyProtection="0">
      <alignment horizontal="left" vertical="center" indent="1"/>
    </xf>
    <xf numFmtId="0" fontId="16" fillId="75" borderId="97" applyNumberFormat="0" applyProtection="0">
      <alignment horizontal="left" vertical="center" indent="1"/>
    </xf>
    <xf numFmtId="4" fontId="96" fillId="134" borderId="110" applyNumberFormat="0" applyProtection="0">
      <alignment vertical="center"/>
    </xf>
    <xf numFmtId="0" fontId="16" fillId="75" borderId="110" applyNumberFormat="0" applyProtection="0">
      <alignment horizontal="left" vertical="center" indent="1"/>
    </xf>
    <xf numFmtId="0" fontId="16" fillId="74" borderId="97" applyNumberFormat="0" applyProtection="0">
      <alignment horizontal="left" vertical="center" indent="1"/>
    </xf>
    <xf numFmtId="4" fontId="95" fillId="134" borderId="110" applyNumberFormat="0" applyProtection="0">
      <alignment vertical="center"/>
    </xf>
    <xf numFmtId="4" fontId="33" fillId="93" borderId="120" applyNumberFormat="0" applyProtection="0">
      <alignment horizontal="left" vertical="center" indent="1"/>
    </xf>
    <xf numFmtId="4" fontId="30" fillId="62" borderId="97" applyNumberFormat="0" applyProtection="0">
      <alignment vertical="center"/>
    </xf>
    <xf numFmtId="4" fontId="32" fillId="64" borderId="97" applyNumberFormat="0" applyProtection="0">
      <alignment horizontal="right" vertical="center"/>
    </xf>
    <xf numFmtId="4" fontId="32" fillId="63" borderId="97" applyNumberFormat="0" applyProtection="0">
      <alignment horizontal="left" vertical="center" indent="1"/>
    </xf>
    <xf numFmtId="4" fontId="69" fillId="63" borderId="105" applyNumberFormat="0" applyProtection="0">
      <alignment horizontal="left" vertical="center" indent="1"/>
    </xf>
    <xf numFmtId="4" fontId="32" fillId="68" borderId="110" applyNumberFormat="0" applyProtection="0">
      <alignment horizontal="right" vertical="center"/>
    </xf>
    <xf numFmtId="0" fontId="69" fillId="84" borderId="104" applyNumberFormat="0" applyProtection="0">
      <alignment horizontal="left" vertical="center" indent="1"/>
    </xf>
    <xf numFmtId="4" fontId="32" fillId="69" borderId="110" applyNumberFormat="0" applyProtection="0">
      <alignment horizontal="right" vertical="center"/>
    </xf>
    <xf numFmtId="0" fontId="16" fillId="0" borderId="0"/>
    <xf numFmtId="4" fontId="95" fillId="111" borderId="123" applyNumberFormat="0" applyProtection="0">
      <alignment horizontal="left" vertical="center" indent="1"/>
    </xf>
    <xf numFmtId="0" fontId="29" fillId="0" borderId="103" applyNumberFormat="0" applyFill="0" applyAlignment="0" applyProtection="0"/>
    <xf numFmtId="4" fontId="32" fillId="63" borderId="110" applyNumberFormat="0" applyProtection="0">
      <alignment horizontal="left" vertical="center" indent="1"/>
    </xf>
    <xf numFmtId="4" fontId="30" fillId="62" borderId="110" applyNumberFormat="0" applyProtection="0">
      <alignment horizontal="left" vertical="center" indent="1"/>
    </xf>
    <xf numFmtId="0" fontId="16" fillId="75" borderId="123" applyNumberFormat="0" applyProtection="0">
      <alignment horizontal="left" vertical="center" indent="1"/>
    </xf>
    <xf numFmtId="4" fontId="32" fillId="68" borderId="110" applyNumberFormat="0" applyProtection="0">
      <alignment horizontal="right" vertical="center"/>
    </xf>
    <xf numFmtId="4" fontId="69" fillId="63" borderId="104" applyNumberFormat="0" applyProtection="0">
      <alignment horizontal="right" vertical="center"/>
    </xf>
    <xf numFmtId="0" fontId="16" fillId="76" borderId="123" applyNumberFormat="0" applyProtection="0">
      <alignment horizontal="left" vertical="center" indent="1"/>
    </xf>
    <xf numFmtId="0" fontId="64" fillId="58" borderId="117" applyNumberFormat="0" applyAlignment="0" applyProtection="0"/>
    <xf numFmtId="4" fontId="95" fillId="132" borderId="110" applyNumberFormat="0" applyProtection="0">
      <alignment horizontal="right" vertical="center"/>
    </xf>
    <xf numFmtId="4" fontId="95" fillId="132" borderId="97" applyNumberFormat="0" applyProtection="0">
      <alignment horizontal="right" vertical="center"/>
    </xf>
    <xf numFmtId="4" fontId="32" fillId="63" borderId="97" applyNumberFormat="0" applyProtection="0">
      <alignment horizontal="right" vertical="center"/>
    </xf>
    <xf numFmtId="4" fontId="32" fillId="74" borderId="97" applyNumberFormat="0" applyProtection="0">
      <alignment horizontal="right" vertical="center"/>
    </xf>
    <xf numFmtId="0" fontId="64" fillId="58" borderId="126" applyNumberFormat="0" applyAlignment="0" applyProtection="0"/>
    <xf numFmtId="4" fontId="32" fillId="69" borderId="110" applyNumberFormat="0" applyProtection="0">
      <alignment horizontal="right" vertical="center"/>
    </xf>
    <xf numFmtId="0" fontId="57" fillId="91" borderId="100" applyNumberFormat="0" applyAlignment="0" applyProtection="0"/>
    <xf numFmtId="0" fontId="69" fillId="76" borderId="104" applyNumberFormat="0" applyProtection="0">
      <alignment horizontal="left" vertical="center" indent="1"/>
    </xf>
    <xf numFmtId="0" fontId="16" fillId="63" borderId="110" applyNumberFormat="0" applyProtection="0">
      <alignment horizontal="left" vertical="top" indent="1"/>
    </xf>
    <xf numFmtId="4" fontId="36" fillId="74" borderId="97" applyNumberFormat="0" applyProtection="0">
      <alignment horizontal="right" vertical="center"/>
    </xf>
    <xf numFmtId="4" fontId="69" fillId="71" borderId="104" applyNumberFormat="0" applyProtection="0">
      <alignment horizontal="right" vertical="center"/>
    </xf>
    <xf numFmtId="0" fontId="16" fillId="75" borderId="97" applyNumberFormat="0" applyProtection="0">
      <alignment horizontal="left" vertical="center" indent="1"/>
    </xf>
    <xf numFmtId="4" fontId="32" fillId="72" borderId="97" applyNumberFormat="0" applyProtection="0">
      <alignment horizontal="right" vertical="center"/>
    </xf>
    <xf numFmtId="4" fontId="32" fillId="66" borderId="110" applyNumberFormat="0" applyProtection="0">
      <alignment horizontal="right" vertical="center"/>
    </xf>
    <xf numFmtId="4" fontId="30" fillId="62" borderId="97" applyNumberFormat="0" applyProtection="0">
      <alignment vertical="center"/>
    </xf>
    <xf numFmtId="4" fontId="32" fillId="66" borderId="97" applyNumberFormat="0" applyProtection="0">
      <alignment horizontal="right" vertical="center"/>
    </xf>
    <xf numFmtId="4" fontId="32" fillId="63" borderId="97" applyNumberFormat="0" applyProtection="0">
      <alignment horizontal="right" vertical="center"/>
    </xf>
    <xf numFmtId="0" fontId="16" fillId="74" borderId="97" applyNumberFormat="0" applyProtection="0">
      <alignment horizontal="left" vertical="top" indent="1"/>
    </xf>
    <xf numFmtId="4" fontId="97" fillId="134" borderId="110" applyNumberFormat="0" applyProtection="0">
      <alignment horizontal="right" vertical="center"/>
    </xf>
    <xf numFmtId="4" fontId="32" fillId="67" borderId="97" applyNumberFormat="0" applyProtection="0">
      <alignment horizontal="right" vertical="center"/>
    </xf>
    <xf numFmtId="4" fontId="32" fillId="65" borderId="97" applyNumberFormat="0" applyProtection="0">
      <alignment horizontal="right" vertical="center"/>
    </xf>
    <xf numFmtId="0" fontId="91" fillId="84" borderId="126" applyNumberFormat="0" applyAlignment="0" applyProtection="0"/>
    <xf numFmtId="0" fontId="72" fillId="63" borderId="97" applyNumberFormat="0" applyProtection="0">
      <alignment horizontal="left" vertical="top" indent="1"/>
    </xf>
    <xf numFmtId="4" fontId="95" fillId="132" borderId="97" applyNumberFormat="0" applyProtection="0">
      <alignment horizontal="right" vertical="center"/>
    </xf>
    <xf numFmtId="4" fontId="96" fillId="134" borderId="110" applyNumberFormat="0" applyProtection="0">
      <alignment horizontal="right" vertical="center"/>
    </xf>
    <xf numFmtId="0" fontId="16" fillId="75" borderId="97" applyNumberFormat="0" applyProtection="0">
      <alignment horizontal="left" vertical="top" indent="1"/>
    </xf>
    <xf numFmtId="4" fontId="36" fillId="74" borderId="123" applyNumberFormat="0" applyProtection="0">
      <alignment horizontal="right" vertical="center"/>
    </xf>
    <xf numFmtId="0" fontId="16" fillId="75" borderId="110" applyNumberFormat="0" applyProtection="0">
      <alignment horizontal="left" vertical="center" indent="1"/>
    </xf>
    <xf numFmtId="4" fontId="32" fillId="71" borderId="110" applyNumberFormat="0" applyProtection="0">
      <alignment horizontal="right" vertical="center"/>
    </xf>
    <xf numFmtId="4" fontId="69" fillId="112" borderId="117" applyNumberFormat="0" applyProtection="0">
      <alignment horizontal="right" vertical="center"/>
    </xf>
    <xf numFmtId="0" fontId="69" fillId="63" borderId="110" applyNumberFormat="0" applyProtection="0">
      <alignment horizontal="left" vertical="top" indent="1"/>
    </xf>
    <xf numFmtId="4" fontId="32" fillId="74" borderId="123" applyNumberFormat="0" applyProtection="0">
      <alignment horizontal="right" vertical="center"/>
    </xf>
    <xf numFmtId="0" fontId="16" fillId="76" borderId="110" applyNumberFormat="0" applyProtection="0">
      <alignment horizontal="left" vertical="center" indent="1"/>
    </xf>
    <xf numFmtId="4" fontId="33" fillId="111" borderId="110" applyNumberFormat="0" applyProtection="0">
      <alignment vertical="center"/>
    </xf>
    <xf numFmtId="4" fontId="69" fillId="0" borderId="104" applyNumberFormat="0" applyProtection="0">
      <alignment horizontal="right" vertical="center"/>
    </xf>
    <xf numFmtId="4" fontId="69" fillId="63" borderId="117" applyNumberFormat="0" applyProtection="0">
      <alignment horizontal="right" vertical="center"/>
    </xf>
    <xf numFmtId="0" fontId="16" fillId="63" borderId="110" applyNumberFormat="0" applyProtection="0">
      <alignment horizontal="left" vertical="top" indent="1"/>
    </xf>
    <xf numFmtId="4" fontId="95" fillId="111" borderId="97" applyNumberFormat="0" applyProtection="0">
      <alignment horizontal="left" vertical="center" indent="1"/>
    </xf>
    <xf numFmtId="0" fontId="91" fillId="84" borderId="100" applyNumberFormat="0" applyAlignment="0" applyProtection="0"/>
    <xf numFmtId="4" fontId="69" fillId="96" borderId="117" applyNumberFormat="0" applyProtection="0">
      <alignment horizontal="left" vertical="center" indent="1"/>
    </xf>
    <xf numFmtId="4" fontId="75" fillId="77" borderId="117" applyNumberFormat="0" applyProtection="0">
      <alignment horizontal="right" vertical="center"/>
    </xf>
    <xf numFmtId="4" fontId="69" fillId="96" borderId="130" applyNumberFormat="0" applyProtection="0">
      <alignment horizontal="left" vertical="center" indent="1"/>
    </xf>
    <xf numFmtId="4" fontId="69" fillId="96" borderId="104" applyNumberFormat="0" applyProtection="0">
      <alignment horizontal="left" vertical="center" indent="1"/>
    </xf>
    <xf numFmtId="4" fontId="69" fillId="63" borderId="118" applyNumberFormat="0" applyProtection="0">
      <alignment horizontal="left" vertical="center" indent="1"/>
    </xf>
    <xf numFmtId="4" fontId="32" fillId="78" borderId="97" applyNumberFormat="0" applyProtection="0">
      <alignment horizontal="left" vertical="center" indent="1"/>
    </xf>
    <xf numFmtId="4" fontId="32" fillId="72" borderId="110" applyNumberFormat="0" applyProtection="0">
      <alignment horizontal="right" vertical="center"/>
    </xf>
    <xf numFmtId="4" fontId="96" fillId="134" borderId="97" applyNumberFormat="0" applyProtection="0">
      <alignment horizontal="right" vertical="center"/>
    </xf>
    <xf numFmtId="4" fontId="95" fillId="127" borderId="97" applyNumberFormat="0" applyProtection="0">
      <alignment horizontal="right" vertical="center"/>
    </xf>
    <xf numFmtId="4" fontId="79" fillId="82" borderId="96" applyNumberFormat="0" applyProtection="0">
      <alignment vertical="center"/>
    </xf>
    <xf numFmtId="0" fontId="57" fillId="91" borderId="100" applyNumberFormat="0" applyAlignment="0" applyProtection="0"/>
    <xf numFmtId="4" fontId="69" fillId="96" borderId="117" applyNumberFormat="0" applyProtection="0">
      <alignment horizontal="left" vertical="center" indent="1"/>
    </xf>
    <xf numFmtId="4" fontId="32" fillId="72" borderId="97" applyNumberFormat="0" applyProtection="0">
      <alignment horizontal="right" vertical="center"/>
    </xf>
    <xf numFmtId="4" fontId="32" fillId="78" borderId="97" applyNumberFormat="0" applyProtection="0">
      <alignment vertical="center"/>
    </xf>
    <xf numFmtId="0" fontId="77" fillId="108" borderId="130" applyNumberFormat="0" applyAlignment="0" applyProtection="0"/>
    <xf numFmtId="4" fontId="75" fillId="77" borderId="104" applyNumberFormat="0" applyProtection="0">
      <alignment horizontal="right" vertical="center"/>
    </xf>
    <xf numFmtId="0" fontId="29" fillId="0" borderId="121" applyNumberFormat="0" applyFill="0" applyAlignment="0" applyProtection="0"/>
    <xf numFmtId="4" fontId="30" fillId="62" borderId="123" applyNumberFormat="0" applyProtection="0">
      <alignment horizontal="left" vertical="center" indent="1"/>
    </xf>
    <xf numFmtId="4" fontId="69" fillId="96" borderId="104" applyNumberFormat="0" applyProtection="0">
      <alignment horizontal="left" vertical="center" indent="1"/>
    </xf>
    <xf numFmtId="0" fontId="69" fillId="75" borderId="110" applyNumberFormat="0" applyProtection="0">
      <alignment horizontal="left" vertical="top" indent="1"/>
    </xf>
    <xf numFmtId="4" fontId="32" fillId="63" borderId="97" applyNumberFormat="0" applyProtection="0">
      <alignment horizontal="left" vertical="center" indent="1"/>
    </xf>
    <xf numFmtId="0" fontId="16" fillId="77" borderId="96" applyNumberFormat="0">
      <protection locked="0"/>
    </xf>
    <xf numFmtId="4" fontId="32" fillId="67" borderId="110" applyNumberFormat="0" applyProtection="0">
      <alignment horizontal="right" vertical="center"/>
    </xf>
    <xf numFmtId="4" fontId="32" fillId="64" borderId="110" applyNumberFormat="0" applyProtection="0">
      <alignment horizontal="right" vertical="center"/>
    </xf>
    <xf numFmtId="4" fontId="31" fillId="62" borderId="110" applyNumberFormat="0" applyProtection="0">
      <alignment vertical="center"/>
    </xf>
    <xf numFmtId="4" fontId="32" fillId="68" borderId="97" applyNumberFormat="0" applyProtection="0">
      <alignment horizontal="right" vertical="center"/>
    </xf>
    <xf numFmtId="0" fontId="32" fillId="78" borderId="110" applyNumberFormat="0" applyProtection="0">
      <alignment horizontal="left" vertical="top" indent="1"/>
    </xf>
    <xf numFmtId="4" fontId="69" fillId="63" borderId="117" applyNumberFormat="0" applyProtection="0">
      <alignment horizontal="right" vertical="center"/>
    </xf>
    <xf numFmtId="4" fontId="95" fillId="128" borderId="97" applyNumberFormat="0" applyProtection="0">
      <alignment horizontal="right" vertical="center"/>
    </xf>
    <xf numFmtId="4" fontId="96" fillId="134" borderId="110" applyNumberFormat="0" applyProtection="0">
      <alignment horizontal="right" vertical="center"/>
    </xf>
    <xf numFmtId="4" fontId="32" fillId="65" borderId="110" applyNumberFormat="0" applyProtection="0">
      <alignment horizontal="right" vertical="center"/>
    </xf>
    <xf numFmtId="4" fontId="69" fillId="64" borderId="104" applyNumberFormat="0" applyProtection="0">
      <alignment horizontal="right" vertical="center"/>
    </xf>
    <xf numFmtId="4" fontId="69" fillId="72" borderId="117" applyNumberFormat="0" applyProtection="0">
      <alignment horizontal="right" vertical="center"/>
    </xf>
    <xf numFmtId="4" fontId="36" fillId="74" borderId="110" applyNumberFormat="0" applyProtection="0">
      <alignment horizontal="right" vertical="center"/>
    </xf>
    <xf numFmtId="4" fontId="32" fillId="71" borderId="97" applyNumberFormat="0" applyProtection="0">
      <alignment horizontal="right" vertical="center"/>
    </xf>
    <xf numFmtId="4" fontId="33" fillId="93" borderId="107" applyNumberFormat="0" applyProtection="0">
      <alignment horizontal="left" vertical="center" indent="1"/>
    </xf>
    <xf numFmtId="4" fontId="32" fillId="74" borderId="97" applyNumberFormat="0" applyProtection="0">
      <alignment horizontal="right" vertical="center"/>
    </xf>
    <xf numFmtId="4" fontId="16" fillId="75" borderId="105" applyNumberFormat="0" applyProtection="0">
      <alignment horizontal="left" vertical="center" indent="1"/>
    </xf>
    <xf numFmtId="4" fontId="95" fillId="111" borderId="110" applyNumberFormat="0" applyProtection="0">
      <alignment horizontal="left" vertical="center" indent="1"/>
    </xf>
    <xf numFmtId="4" fontId="69" fillId="70" borderId="117" applyNumberFormat="0" applyProtection="0">
      <alignment horizontal="right" vertical="center"/>
    </xf>
    <xf numFmtId="4" fontId="32" fillId="63" borderId="97" applyNumberFormat="0" applyProtection="0">
      <alignment horizontal="right" vertical="center"/>
    </xf>
    <xf numFmtId="0" fontId="16" fillId="76" borderId="123" applyNumberFormat="0" applyProtection="0">
      <alignment horizontal="left" vertical="center" indent="1"/>
    </xf>
    <xf numFmtId="4" fontId="32" fillId="72" borderId="97" applyNumberFormat="0" applyProtection="0">
      <alignment horizontal="right" vertical="center"/>
    </xf>
    <xf numFmtId="4" fontId="32" fillId="65" borderId="97" applyNumberFormat="0" applyProtection="0">
      <alignment horizontal="right" vertical="center"/>
    </xf>
    <xf numFmtId="4" fontId="95" fillId="128" borderId="97" applyNumberFormat="0" applyProtection="0">
      <alignment horizontal="right" vertical="center"/>
    </xf>
    <xf numFmtId="0" fontId="16" fillId="75" borderId="97" applyNumberFormat="0" applyProtection="0">
      <alignment horizontal="left" vertical="center" indent="1"/>
    </xf>
    <xf numFmtId="4" fontId="95" fillId="134" borderId="97" applyNumberFormat="0" applyProtection="0">
      <alignment vertical="center"/>
    </xf>
    <xf numFmtId="4" fontId="96" fillId="134" borderId="97" applyNumberFormat="0" applyProtection="0">
      <alignment horizontal="right" vertical="center"/>
    </xf>
    <xf numFmtId="4" fontId="33" fillId="93" borderId="107" applyNumberFormat="0" applyProtection="0">
      <alignment horizontal="left" vertical="center" indent="1"/>
    </xf>
    <xf numFmtId="0" fontId="69" fillId="75" borderId="97" applyNumberFormat="0" applyProtection="0">
      <alignment horizontal="left" vertical="top" indent="1"/>
    </xf>
    <xf numFmtId="0" fontId="16" fillId="63" borderId="97" applyNumberFormat="0" applyProtection="0">
      <alignment horizontal="left" vertical="center" indent="1"/>
    </xf>
    <xf numFmtId="4" fontId="96" fillId="134" borderId="110" applyNumberFormat="0" applyProtection="0">
      <alignment horizontal="right" vertical="center"/>
    </xf>
    <xf numFmtId="4" fontId="32" fillId="72" borderId="123" applyNumberFormat="0" applyProtection="0">
      <alignment horizontal="right" vertical="center"/>
    </xf>
    <xf numFmtId="0" fontId="16" fillId="75" borderId="110" applyNumberFormat="0" applyProtection="0">
      <alignment horizontal="left" vertical="top" indent="1"/>
    </xf>
    <xf numFmtId="4" fontId="32" fillId="70" borderId="123" applyNumberFormat="0" applyProtection="0">
      <alignment horizontal="right" vertical="center"/>
    </xf>
    <xf numFmtId="0" fontId="67" fillId="84" borderId="115" applyNumberFormat="0" applyAlignment="0" applyProtection="0"/>
    <xf numFmtId="0" fontId="67" fillId="108" borderId="102" applyNumberFormat="0" applyAlignment="0" applyProtection="0"/>
    <xf numFmtId="4" fontId="69" fillId="62" borderId="104" applyNumberFormat="0" applyProtection="0">
      <alignment vertical="center"/>
    </xf>
    <xf numFmtId="0" fontId="29" fillId="0" borderId="116" applyNumberFormat="0" applyFill="0" applyAlignment="0" applyProtection="0"/>
    <xf numFmtId="4" fontId="69" fillId="96" borderId="104" applyNumberFormat="0" applyProtection="0">
      <alignment horizontal="left" vertical="center" indent="1"/>
    </xf>
    <xf numFmtId="0" fontId="16" fillId="63" borderId="110" applyNumberFormat="0" applyProtection="0">
      <alignment horizontal="left" vertical="center" indent="1"/>
    </xf>
    <xf numFmtId="0" fontId="16" fillId="63" borderId="110" applyNumberFormat="0" applyProtection="0">
      <alignment horizontal="left" vertical="center" indent="1"/>
    </xf>
    <xf numFmtId="4" fontId="30" fillId="62" borderId="97" applyNumberFormat="0" applyProtection="0">
      <alignment vertical="center"/>
    </xf>
    <xf numFmtId="4" fontId="31" fillId="62" borderId="97" applyNumberFormat="0" applyProtection="0">
      <alignment vertical="center"/>
    </xf>
    <xf numFmtId="4" fontId="95" fillId="134" borderId="110" applyNumberFormat="0" applyProtection="0">
      <alignment horizontal="right" vertical="center"/>
    </xf>
    <xf numFmtId="4" fontId="95" fillId="93" borderId="97" applyNumberFormat="0" applyProtection="0">
      <alignment horizontal="right" vertical="center"/>
    </xf>
    <xf numFmtId="4" fontId="95" fillId="83" borderId="97" applyNumberFormat="0" applyProtection="0">
      <alignment horizontal="right" vertical="center"/>
    </xf>
    <xf numFmtId="0" fontId="16" fillId="63" borderId="97" applyNumberFormat="0" applyProtection="0">
      <alignment horizontal="left" vertical="top" indent="1"/>
    </xf>
    <xf numFmtId="0" fontId="72" fillId="78" borderId="110" applyNumberFormat="0" applyProtection="0">
      <alignment horizontal="left" vertical="top" indent="1"/>
    </xf>
    <xf numFmtId="0" fontId="16" fillId="74" borderId="123" applyNumberFormat="0" applyProtection="0">
      <alignment horizontal="left" vertical="center" indent="1"/>
    </xf>
    <xf numFmtId="4" fontId="69" fillId="69" borderId="104" applyNumberFormat="0" applyProtection="0">
      <alignment horizontal="right" vertical="center"/>
    </xf>
    <xf numFmtId="0" fontId="16" fillId="74" borderId="110" applyNumberFormat="0" applyProtection="0">
      <alignment horizontal="left" vertical="top" indent="1"/>
    </xf>
    <xf numFmtId="4" fontId="36" fillId="74" borderId="110" applyNumberFormat="0" applyProtection="0">
      <alignment horizontal="right" vertical="center"/>
    </xf>
    <xf numFmtId="4" fontId="34" fillId="74" borderId="110" applyNumberFormat="0" applyProtection="0">
      <alignment horizontal="right" vertical="center"/>
    </xf>
    <xf numFmtId="0" fontId="69" fillId="63" borderId="123" applyNumberFormat="0" applyProtection="0">
      <alignment horizontal="left" vertical="top" indent="1"/>
    </xf>
    <xf numFmtId="4" fontId="69" fillId="72" borderId="104" applyNumberFormat="0" applyProtection="0">
      <alignment horizontal="right" vertical="center"/>
    </xf>
    <xf numFmtId="4" fontId="32" fillId="63" borderId="97" applyNumberFormat="0" applyProtection="0">
      <alignment horizontal="right" vertical="center"/>
    </xf>
    <xf numFmtId="0" fontId="64" fillId="58" borderId="100" applyNumberFormat="0" applyAlignment="0" applyProtection="0"/>
    <xf numFmtId="4" fontId="69" fillId="63" borderId="105" applyNumberFormat="0" applyProtection="0">
      <alignment horizontal="left" vertical="center" indent="1"/>
    </xf>
    <xf numFmtId="0" fontId="16" fillId="78" borderId="114" applyNumberFormat="0" applyFont="0" applyAlignment="0" applyProtection="0"/>
    <xf numFmtId="4" fontId="32" fillId="63" borderId="110" applyNumberFormat="0" applyProtection="0">
      <alignment horizontal="right" vertical="center"/>
    </xf>
    <xf numFmtId="4" fontId="95" fillId="130" borderId="97" applyNumberFormat="0" applyProtection="0">
      <alignment horizontal="right" vertical="center"/>
    </xf>
    <xf numFmtId="0" fontId="85" fillId="84" borderId="100" applyNumberFormat="0" applyAlignment="0" applyProtection="0"/>
    <xf numFmtId="4" fontId="69" fillId="62" borderId="104" applyNumberFormat="0" applyProtection="0">
      <alignment vertical="center"/>
    </xf>
    <xf numFmtId="0" fontId="16" fillId="78" borderId="127" applyNumberFormat="0" applyFont="0" applyAlignment="0" applyProtection="0"/>
    <xf numFmtId="4" fontId="16" fillId="75" borderId="131" applyNumberFormat="0" applyProtection="0">
      <alignment horizontal="left" vertical="center" indent="1"/>
    </xf>
    <xf numFmtId="4" fontId="69" fillId="72" borderId="117" applyNumberFormat="0" applyProtection="0">
      <alignment horizontal="right" vertical="center"/>
    </xf>
    <xf numFmtId="0" fontId="16" fillId="63" borderId="110" applyNumberFormat="0" applyProtection="0">
      <alignment horizontal="left" vertical="center" indent="1"/>
    </xf>
    <xf numFmtId="4" fontId="33" fillId="93" borderId="110" applyNumberFormat="0" applyProtection="0">
      <alignment horizontal="left" vertical="center" indent="1"/>
    </xf>
    <xf numFmtId="0" fontId="69" fillId="57" borderId="117" applyNumberFormat="0" applyFont="0" applyAlignment="0" applyProtection="0"/>
    <xf numFmtId="4" fontId="69" fillId="66" borderId="118" applyNumberFormat="0" applyProtection="0">
      <alignment horizontal="right" vertical="center"/>
    </xf>
    <xf numFmtId="0" fontId="16" fillId="75" borderId="110" applyNumberFormat="0" applyProtection="0">
      <alignment horizontal="left" vertical="top" indent="1"/>
    </xf>
    <xf numFmtId="4" fontId="30" fillId="62" borderId="110" applyNumberFormat="0" applyProtection="0">
      <alignment vertical="center"/>
    </xf>
    <xf numFmtId="4" fontId="32" fillId="68" borderId="123" applyNumberFormat="0" applyProtection="0">
      <alignment horizontal="right" vertical="center"/>
    </xf>
    <xf numFmtId="4" fontId="69" fillId="66" borderId="118" applyNumberFormat="0" applyProtection="0">
      <alignment horizontal="right" vertical="center"/>
    </xf>
    <xf numFmtId="4" fontId="32" fillId="65" borderId="110" applyNumberFormat="0" applyProtection="0">
      <alignment horizontal="right" vertical="center"/>
    </xf>
    <xf numFmtId="4" fontId="32" fillId="78" borderId="97" applyNumberFormat="0" applyProtection="0">
      <alignment vertical="center"/>
    </xf>
    <xf numFmtId="4" fontId="32" fillId="65" borderId="110" applyNumberFormat="0" applyProtection="0">
      <alignment horizontal="right" vertical="center"/>
    </xf>
    <xf numFmtId="4" fontId="95" fillId="93" borderId="97" applyNumberFormat="0" applyProtection="0">
      <alignment horizontal="right" vertical="center"/>
    </xf>
    <xf numFmtId="4" fontId="69" fillId="64" borderId="104" applyNumberFormat="0" applyProtection="0">
      <alignment horizontal="right" vertical="center"/>
    </xf>
    <xf numFmtId="0" fontId="69" fillId="76" borderId="123" applyNumberFormat="0" applyProtection="0">
      <alignment horizontal="left" vertical="top" indent="1"/>
    </xf>
    <xf numFmtId="4" fontId="95" fillId="127" borderId="110" applyNumberFormat="0" applyProtection="0">
      <alignment horizontal="right" vertical="center"/>
    </xf>
    <xf numFmtId="4" fontId="95" fillId="83" borderId="110" applyNumberFormat="0" applyProtection="0">
      <alignment horizontal="right" vertical="center"/>
    </xf>
    <xf numFmtId="4" fontId="95" fillId="129" borderId="97" applyNumberFormat="0" applyProtection="0">
      <alignment horizontal="right" vertical="center"/>
    </xf>
    <xf numFmtId="4" fontId="32" fillId="67" borderId="110" applyNumberFormat="0" applyProtection="0">
      <alignment horizontal="right" vertical="center"/>
    </xf>
    <xf numFmtId="4" fontId="32" fillId="68" borderId="110" applyNumberFormat="0" applyProtection="0">
      <alignment horizontal="right" vertical="center"/>
    </xf>
    <xf numFmtId="4" fontId="36" fillId="74" borderId="97" applyNumberFormat="0" applyProtection="0">
      <alignment horizontal="right" vertical="center"/>
    </xf>
    <xf numFmtId="0" fontId="69" fillId="63" borderId="110" applyNumberFormat="0" applyProtection="0">
      <alignment horizontal="left" vertical="top" indent="1"/>
    </xf>
    <xf numFmtId="0" fontId="16" fillId="76" borderId="110" applyNumberFormat="0" applyProtection="0">
      <alignment horizontal="left" vertical="center" indent="1"/>
    </xf>
    <xf numFmtId="4" fontId="32" fillId="66" borderId="97" applyNumberFormat="0" applyProtection="0">
      <alignment horizontal="right" vertical="center"/>
    </xf>
    <xf numFmtId="4" fontId="31" fillId="62" borderId="97" applyNumberFormat="0" applyProtection="0">
      <alignment vertical="center"/>
    </xf>
    <xf numFmtId="0" fontId="16" fillId="76" borderId="97" applyNumberFormat="0" applyProtection="0">
      <alignment horizontal="left" vertical="center" indent="1"/>
    </xf>
    <xf numFmtId="0" fontId="16" fillId="78" borderId="101" applyNumberFormat="0" applyFont="0" applyAlignment="0" applyProtection="0"/>
    <xf numFmtId="4" fontId="32" fillId="63" borderId="97" applyNumberFormat="0" applyProtection="0">
      <alignment horizontal="left" vertical="center" indent="1"/>
    </xf>
    <xf numFmtId="4" fontId="69" fillId="71" borderId="104" applyNumberFormat="0" applyProtection="0">
      <alignment horizontal="right" vertical="center"/>
    </xf>
    <xf numFmtId="0" fontId="16" fillId="76" borderId="97" applyNumberFormat="0" applyProtection="0">
      <alignment horizontal="left" vertical="top" indent="1"/>
    </xf>
    <xf numFmtId="4" fontId="30" fillId="62" borderId="123" applyNumberFormat="0" applyProtection="0">
      <alignment horizontal="left" vertical="center" indent="1"/>
    </xf>
    <xf numFmtId="0" fontId="69" fillId="76" borderId="97" applyNumberFormat="0" applyProtection="0">
      <alignment horizontal="left" vertical="top" indent="1"/>
    </xf>
    <xf numFmtId="4" fontId="32" fillId="78" borderId="110" applyNumberFormat="0" applyProtection="0">
      <alignment vertical="center"/>
    </xf>
    <xf numFmtId="0" fontId="16" fillId="74" borderId="123" applyNumberFormat="0" applyProtection="0">
      <alignment horizontal="left" vertical="center" indent="1"/>
    </xf>
    <xf numFmtId="4" fontId="69" fillId="63" borderId="130" applyNumberFormat="0" applyProtection="0">
      <alignment horizontal="right" vertical="center"/>
    </xf>
    <xf numFmtId="4" fontId="32" fillId="64" borderId="110" applyNumberFormat="0" applyProtection="0">
      <alignment horizontal="right" vertical="center"/>
    </xf>
    <xf numFmtId="0" fontId="16" fillId="75" borderId="123" applyNumberFormat="0" applyProtection="0">
      <alignment horizontal="left" vertical="top" indent="1"/>
    </xf>
    <xf numFmtId="4" fontId="33" fillId="93" borderId="120" applyNumberFormat="0" applyProtection="0">
      <alignment horizontal="left" vertical="center" indent="1"/>
    </xf>
    <xf numFmtId="0" fontId="69" fillId="74" borderId="110" applyNumberFormat="0" applyProtection="0">
      <alignment horizontal="left" vertical="top" indent="1"/>
    </xf>
    <xf numFmtId="4" fontId="95" fillId="134" borderId="110" applyNumberFormat="0" applyProtection="0">
      <alignment horizontal="right" vertical="center"/>
    </xf>
    <xf numFmtId="4" fontId="95" fillId="83" borderId="123" applyNumberFormat="0" applyProtection="0">
      <alignment horizontal="right" vertical="center"/>
    </xf>
    <xf numFmtId="0" fontId="16" fillId="75" borderId="97" applyNumberFormat="0" applyProtection="0">
      <alignment horizontal="left" vertical="center" indent="1"/>
    </xf>
    <xf numFmtId="4" fontId="32" fillId="68" borderId="97" applyNumberFormat="0" applyProtection="0">
      <alignment horizontal="right" vertical="center"/>
    </xf>
    <xf numFmtId="4" fontId="69" fillId="67" borderId="104" applyNumberFormat="0" applyProtection="0">
      <alignment horizontal="right" vertical="center"/>
    </xf>
    <xf numFmtId="4" fontId="32" fillId="66" borderId="110" applyNumberFormat="0" applyProtection="0">
      <alignment horizontal="right" vertical="center"/>
    </xf>
    <xf numFmtId="4" fontId="30" fillId="62" borderId="110" applyNumberFormat="0" applyProtection="0">
      <alignment vertical="center"/>
    </xf>
    <xf numFmtId="0" fontId="16" fillId="63" borderId="110" applyNumberFormat="0" applyProtection="0">
      <alignment horizontal="left" vertical="top" indent="1"/>
    </xf>
    <xf numFmtId="0" fontId="57" fillId="91" borderId="113" applyNumberFormat="0" applyAlignment="0" applyProtection="0"/>
    <xf numFmtId="4" fontId="69" fillId="63" borderId="131" applyNumberFormat="0" applyProtection="0">
      <alignment horizontal="left" vertical="center" indent="1"/>
    </xf>
    <xf numFmtId="175" fontId="16" fillId="0" borderId="0"/>
    <xf numFmtId="4" fontId="69" fillId="71" borderId="117" applyNumberFormat="0" applyProtection="0">
      <alignment horizontal="right" vertical="center"/>
    </xf>
    <xf numFmtId="0" fontId="69" fillId="84" borderId="117" applyNumberFormat="0" applyProtection="0">
      <alignment horizontal="left" vertical="center" indent="1"/>
    </xf>
    <xf numFmtId="0" fontId="64" fillId="58" borderId="100" applyNumberFormat="0" applyAlignment="0" applyProtection="0"/>
    <xf numFmtId="4" fontId="95" fillId="83" borderId="110" applyNumberFormat="0" applyProtection="0">
      <alignment horizontal="right" vertical="center"/>
    </xf>
    <xf numFmtId="4" fontId="69" fillId="96" borderId="130" applyNumberFormat="0" applyProtection="0">
      <alignment horizontal="left" vertical="center" indent="1"/>
    </xf>
    <xf numFmtId="4" fontId="69" fillId="96" borderId="117" applyNumberFormat="0" applyProtection="0">
      <alignment horizontal="left" vertical="center" indent="1"/>
    </xf>
    <xf numFmtId="4" fontId="95" fillId="127" borderId="97" applyNumberFormat="0" applyProtection="0">
      <alignment horizontal="right" vertical="center"/>
    </xf>
    <xf numFmtId="4" fontId="72" fillId="84" borderId="97" applyNumberFormat="0" applyProtection="0">
      <alignment horizontal="left" vertical="center" indent="1"/>
    </xf>
    <xf numFmtId="0" fontId="32" fillId="63" borderId="123" applyNumberFormat="0" applyProtection="0">
      <alignment horizontal="left" vertical="top" indent="1"/>
    </xf>
    <xf numFmtId="0" fontId="69" fillId="74" borderId="104" applyNumberFormat="0" applyProtection="0">
      <alignment horizontal="left" vertical="center" indent="1"/>
    </xf>
    <xf numFmtId="4" fontId="36" fillId="74" borderId="97" applyNumberFormat="0" applyProtection="0">
      <alignment horizontal="right" vertical="center"/>
    </xf>
    <xf numFmtId="0" fontId="16" fillId="76" borderId="110" applyNumberFormat="0" applyProtection="0">
      <alignment horizontal="left" vertical="top" indent="1"/>
    </xf>
    <xf numFmtId="4" fontId="69" fillId="111" borderId="104" applyNumberFormat="0" applyProtection="0">
      <alignment horizontal="left" vertical="center" indent="1"/>
    </xf>
    <xf numFmtId="4" fontId="69" fillId="96" borderId="104" applyNumberFormat="0" applyProtection="0">
      <alignment horizontal="left" vertical="center" indent="1"/>
    </xf>
    <xf numFmtId="4" fontId="69" fillId="62" borderId="130" applyNumberFormat="0" applyProtection="0">
      <alignment vertical="center"/>
    </xf>
    <xf numFmtId="4" fontId="32" fillId="64" borderId="110" applyNumberFormat="0" applyProtection="0">
      <alignment horizontal="right" vertical="center"/>
    </xf>
    <xf numFmtId="4" fontId="95" fillId="130" borderId="97" applyNumberFormat="0" applyProtection="0">
      <alignment horizontal="right" vertical="center"/>
    </xf>
    <xf numFmtId="0" fontId="29" fillId="0" borderId="103" applyNumberFormat="0" applyFill="0" applyAlignment="0" applyProtection="0"/>
    <xf numFmtId="4" fontId="69" fillId="69" borderId="104" applyNumberFormat="0" applyProtection="0">
      <alignment horizontal="right" vertical="center"/>
    </xf>
    <xf numFmtId="0" fontId="69" fillId="76" borderId="117" applyNumberFormat="0" applyProtection="0">
      <alignment horizontal="left" vertical="center" indent="1"/>
    </xf>
    <xf numFmtId="0" fontId="16" fillId="75" borderId="110" applyNumberFormat="0" applyProtection="0">
      <alignment horizontal="left" vertical="center" indent="1"/>
    </xf>
    <xf numFmtId="4" fontId="32" fillId="71" borderId="97" applyNumberFormat="0" applyProtection="0">
      <alignment horizontal="right" vertical="center"/>
    </xf>
    <xf numFmtId="0" fontId="71" fillId="75" borderId="119" applyBorder="0"/>
    <xf numFmtId="0" fontId="16" fillId="63" borderId="110" applyNumberFormat="0" applyProtection="0">
      <alignment horizontal="left" vertical="center" indent="1"/>
    </xf>
    <xf numFmtId="4" fontId="31" fillId="62" borderId="110" applyNumberFormat="0" applyProtection="0">
      <alignment vertical="center"/>
    </xf>
    <xf numFmtId="4" fontId="32" fillId="64" borderId="97" applyNumberFormat="0" applyProtection="0">
      <alignment horizontal="right" vertical="center"/>
    </xf>
    <xf numFmtId="0" fontId="16" fillId="74" borderId="97" applyNumberFormat="0" applyProtection="0">
      <alignment horizontal="left" vertical="top" indent="1"/>
    </xf>
    <xf numFmtId="4" fontId="32" fillId="72" borderId="123" applyNumberFormat="0" applyProtection="0">
      <alignment horizontal="right" vertical="center"/>
    </xf>
    <xf numFmtId="4" fontId="69" fillId="62" borderId="117" applyNumberFormat="0" applyProtection="0">
      <alignment vertical="center"/>
    </xf>
    <xf numFmtId="4" fontId="32" fillId="65" borderId="110" applyNumberFormat="0" applyProtection="0">
      <alignment horizontal="right" vertical="center"/>
    </xf>
    <xf numFmtId="4" fontId="69" fillId="69" borderId="104" applyNumberFormat="0" applyProtection="0">
      <alignment horizontal="right" vertical="center"/>
    </xf>
    <xf numFmtId="4" fontId="72" fillId="78" borderId="110" applyNumberFormat="0" applyProtection="0">
      <alignment vertical="center"/>
    </xf>
    <xf numFmtId="0" fontId="16" fillId="76" borderId="123" applyNumberFormat="0" applyProtection="0">
      <alignment horizontal="left" vertical="top" indent="1"/>
    </xf>
    <xf numFmtId="4" fontId="69" fillId="63" borderId="118" applyNumberFormat="0" applyProtection="0">
      <alignment horizontal="left" vertical="center" indent="1"/>
    </xf>
    <xf numFmtId="4" fontId="69" fillId="66" borderId="105" applyNumberFormat="0" applyProtection="0">
      <alignment horizontal="right" vertical="center"/>
    </xf>
    <xf numFmtId="0" fontId="16" fillId="75" borderId="97" applyNumberFormat="0" applyProtection="0">
      <alignment horizontal="left" vertical="top" indent="1"/>
    </xf>
    <xf numFmtId="0" fontId="69" fillId="75" borderId="123" applyNumberFormat="0" applyProtection="0">
      <alignment horizontal="left" vertical="top" indent="1"/>
    </xf>
    <xf numFmtId="0" fontId="16" fillId="76" borderId="97" applyNumberFormat="0" applyProtection="0">
      <alignment horizontal="left" vertical="center" indent="1"/>
    </xf>
    <xf numFmtId="4" fontId="32" fillId="71" borderId="97" applyNumberFormat="0" applyProtection="0">
      <alignment horizontal="right" vertical="center"/>
    </xf>
    <xf numFmtId="0" fontId="73" fillId="62" borderId="123" applyNumberFormat="0" applyProtection="0">
      <alignment horizontal="left" vertical="top" indent="1"/>
    </xf>
    <xf numFmtId="4" fontId="69" fillId="96" borderId="104" applyNumberFormat="0" applyProtection="0">
      <alignment horizontal="left" vertical="center" indent="1"/>
    </xf>
    <xf numFmtId="4" fontId="69" fillId="64" borderId="104" applyNumberFormat="0" applyProtection="0">
      <alignment horizontal="right" vertical="center"/>
    </xf>
    <xf numFmtId="4" fontId="69" fillId="70" borderId="117" applyNumberFormat="0" applyProtection="0">
      <alignment horizontal="right" vertical="center"/>
    </xf>
    <xf numFmtId="4" fontId="30" fillId="62" borderId="110" applyNumberFormat="0" applyProtection="0">
      <alignment horizontal="left" vertical="center" indent="1"/>
    </xf>
    <xf numFmtId="4" fontId="32" fillId="71" borderId="97" applyNumberFormat="0" applyProtection="0">
      <alignment horizontal="right" vertical="center"/>
    </xf>
    <xf numFmtId="0" fontId="29" fillId="0" borderId="108" applyNumberFormat="0" applyFill="0" applyAlignment="0" applyProtection="0"/>
    <xf numFmtId="0" fontId="29" fillId="0" borderId="108" applyNumberFormat="0" applyFill="0" applyAlignment="0" applyProtection="0"/>
    <xf numFmtId="0" fontId="16" fillId="75" borderId="97" applyNumberFormat="0" applyProtection="0">
      <alignment horizontal="left" vertical="center" indent="1"/>
    </xf>
    <xf numFmtId="4" fontId="32" fillId="64" borderId="110" applyNumberFormat="0" applyProtection="0">
      <alignment horizontal="right" vertical="center"/>
    </xf>
    <xf numFmtId="4" fontId="95" fillId="111" borderId="110" applyNumberFormat="0" applyProtection="0">
      <alignment horizontal="left" vertical="center" indent="1"/>
    </xf>
    <xf numFmtId="0" fontId="16" fillId="75" borderId="97" applyNumberFormat="0" applyProtection="0">
      <alignment horizontal="left" vertical="top" indent="1"/>
    </xf>
    <xf numFmtId="4" fontId="32" fillId="69" borderId="97" applyNumberFormat="0" applyProtection="0">
      <alignment horizontal="right" vertical="center"/>
    </xf>
    <xf numFmtId="4" fontId="69" fillId="70" borderId="130" applyNumberFormat="0" applyProtection="0">
      <alignment horizontal="right" vertical="center"/>
    </xf>
    <xf numFmtId="0" fontId="64" fillId="58" borderId="126" applyNumberFormat="0" applyAlignment="0" applyProtection="0"/>
    <xf numFmtId="4" fontId="95" fillId="132" borderId="123" applyNumberFormat="0" applyProtection="0">
      <alignment horizontal="right" vertical="center"/>
    </xf>
    <xf numFmtId="4" fontId="95" fillId="128" borderId="123" applyNumberFormat="0" applyProtection="0">
      <alignment horizontal="right" vertical="center"/>
    </xf>
    <xf numFmtId="4" fontId="32" fillId="68" borderId="123" applyNumberFormat="0" applyProtection="0">
      <alignment horizontal="right" vertical="center"/>
    </xf>
    <xf numFmtId="4" fontId="32" fillId="63" borderId="110" applyNumberFormat="0" applyProtection="0">
      <alignment horizontal="left" vertical="center" indent="1"/>
    </xf>
    <xf numFmtId="4" fontId="34" fillId="74" borderId="110" applyNumberFormat="0" applyProtection="0">
      <alignment horizontal="right" vertical="center"/>
    </xf>
    <xf numFmtId="4" fontId="32" fillId="78" borderId="110" applyNumberFormat="0" applyProtection="0">
      <alignment horizontal="left" vertical="center" indent="1"/>
    </xf>
    <xf numFmtId="4" fontId="32" fillId="78" borderId="110" applyNumberFormat="0" applyProtection="0">
      <alignment vertical="center"/>
    </xf>
    <xf numFmtId="0" fontId="16" fillId="76" borderId="110" applyNumberFormat="0" applyProtection="0">
      <alignment horizontal="left" vertical="center" indent="1"/>
    </xf>
    <xf numFmtId="0" fontId="16" fillId="63" borderId="110" applyNumberFormat="0" applyProtection="0">
      <alignment horizontal="left" vertical="center" indent="1"/>
    </xf>
    <xf numFmtId="0" fontId="67" fillId="108" borderId="128" applyNumberFormat="0" applyAlignment="0" applyProtection="0"/>
    <xf numFmtId="4" fontId="32" fillId="72" borderId="110" applyNumberFormat="0" applyProtection="0">
      <alignment horizontal="right" vertical="center"/>
    </xf>
    <xf numFmtId="4" fontId="32" fillId="70" borderId="110" applyNumberFormat="0" applyProtection="0">
      <alignment horizontal="right" vertical="center"/>
    </xf>
    <xf numFmtId="4" fontId="32" fillId="69" borderId="110" applyNumberFormat="0" applyProtection="0">
      <alignment horizontal="right" vertical="center"/>
    </xf>
    <xf numFmtId="0" fontId="30" fillId="62" borderId="110" applyNumberFormat="0" applyProtection="0">
      <alignment horizontal="left" vertical="top" indent="1"/>
    </xf>
    <xf numFmtId="4" fontId="31" fillId="62" borderId="110" applyNumberFormat="0" applyProtection="0">
      <alignment vertical="center"/>
    </xf>
    <xf numFmtId="0" fontId="69" fillId="113" borderId="130" applyNumberFormat="0" applyProtection="0">
      <alignment horizontal="left" vertical="center" indent="1"/>
    </xf>
    <xf numFmtId="4" fontId="95" fillId="134" borderId="123" applyNumberFormat="0" applyProtection="0">
      <alignment vertical="center"/>
    </xf>
    <xf numFmtId="0" fontId="85" fillId="84" borderId="126" applyNumberFormat="0" applyAlignment="0" applyProtection="0"/>
    <xf numFmtId="4" fontId="34" fillId="74" borderId="123" applyNumberFormat="0" applyProtection="0">
      <alignment horizontal="right" vertical="center"/>
    </xf>
    <xf numFmtId="4" fontId="95" fillId="80" borderId="123" applyNumberFormat="0" applyProtection="0">
      <alignment horizontal="right" vertical="center"/>
    </xf>
    <xf numFmtId="0" fontId="16" fillId="63" borderId="110" applyNumberFormat="0" applyProtection="0">
      <alignment horizontal="left" vertical="center" indent="1"/>
    </xf>
    <xf numFmtId="4" fontId="30" fillId="62" borderId="123" applyNumberFormat="0" applyProtection="0">
      <alignment horizontal="left" vertical="center" indent="1"/>
    </xf>
    <xf numFmtId="0" fontId="16" fillId="76" borderId="110" applyNumberFormat="0" applyProtection="0">
      <alignment horizontal="left" vertical="center" indent="1"/>
    </xf>
    <xf numFmtId="4" fontId="95" fillId="132" borderId="110" applyNumberFormat="0" applyProtection="0">
      <alignment horizontal="right" vertical="center"/>
    </xf>
    <xf numFmtId="0" fontId="16" fillId="63" borderId="123" applyNumberFormat="0" applyProtection="0">
      <alignment horizontal="left" vertical="top" indent="1"/>
    </xf>
    <xf numFmtId="173" fontId="39" fillId="0" borderId="112" applyFill="0"/>
    <xf numFmtId="4" fontId="95" fillId="130" borderId="110" applyNumberFormat="0" applyProtection="0">
      <alignment horizontal="right" vertical="center"/>
    </xf>
    <xf numFmtId="0" fontId="64" fillId="58" borderId="130" applyNumberFormat="0" applyAlignment="0" applyProtection="0"/>
    <xf numFmtId="0" fontId="16" fillId="74" borderId="110" applyNumberFormat="0" applyProtection="0">
      <alignment horizontal="left" vertical="center" indent="1"/>
    </xf>
    <xf numFmtId="4" fontId="69" fillId="111" borderId="117" applyNumberFormat="0" applyProtection="0">
      <alignment horizontal="left" vertical="center" indent="1"/>
    </xf>
    <xf numFmtId="4" fontId="69" fillId="96" borderId="117" applyNumberFormat="0" applyProtection="0">
      <alignment horizontal="left" vertical="center" indent="1"/>
    </xf>
    <xf numFmtId="0" fontId="16" fillId="75" borderId="110" applyNumberFormat="0" applyProtection="0">
      <alignment horizontal="left" vertical="top" indent="1"/>
    </xf>
    <xf numFmtId="4" fontId="95" fillId="95" borderId="110" applyNumberFormat="0" applyProtection="0">
      <alignment horizontal="right" vertical="center"/>
    </xf>
    <xf numFmtId="0" fontId="16" fillId="76" borderId="110" applyNumberFormat="0" applyProtection="0">
      <alignment horizontal="left" vertical="center" indent="1"/>
    </xf>
    <xf numFmtId="4" fontId="32" fillId="74" borderId="110" applyNumberFormat="0" applyProtection="0">
      <alignment horizontal="right" vertical="center"/>
    </xf>
    <xf numFmtId="4" fontId="32" fillId="63" borderId="110" applyNumberFormat="0" applyProtection="0">
      <alignment horizontal="right" vertical="center"/>
    </xf>
    <xf numFmtId="4" fontId="30" fillId="62" borderId="110" applyNumberFormat="0" applyProtection="0">
      <alignment horizontal="left" vertical="center" indent="1"/>
    </xf>
    <xf numFmtId="0" fontId="16" fillId="75" borderId="123" applyNumberFormat="0" applyProtection="0">
      <alignment horizontal="left" vertical="center" indent="1"/>
    </xf>
    <xf numFmtId="4" fontId="32" fillId="78" borderId="110" applyNumberFormat="0" applyProtection="0">
      <alignment horizontal="left" vertical="center" indent="1"/>
    </xf>
    <xf numFmtId="4" fontId="32" fillId="71" borderId="110" applyNumberFormat="0" applyProtection="0">
      <alignment horizontal="right" vertical="center"/>
    </xf>
    <xf numFmtId="4" fontId="94" fillId="111" borderId="110" applyNumberFormat="0" applyProtection="0">
      <alignment vertical="center"/>
    </xf>
    <xf numFmtId="0" fontId="69" fillId="74" borderId="130" applyNumberFormat="0" applyProtection="0">
      <alignment horizontal="left" vertical="center" indent="1"/>
    </xf>
    <xf numFmtId="0" fontId="16" fillId="74" borderId="110" applyNumberFormat="0" applyProtection="0">
      <alignment horizontal="left" vertical="top" indent="1"/>
    </xf>
    <xf numFmtId="4" fontId="32" fillId="69" borderId="110" applyNumberFormat="0" applyProtection="0">
      <alignment horizontal="right" vertical="center"/>
    </xf>
    <xf numFmtId="0" fontId="16" fillId="57" borderId="114" applyNumberFormat="0" applyFont="0" applyAlignment="0" applyProtection="0"/>
    <xf numFmtId="0" fontId="32" fillId="78" borderId="123" applyNumberFormat="0" applyProtection="0">
      <alignment horizontal="left" vertical="top" indent="1"/>
    </xf>
    <xf numFmtId="0" fontId="16" fillId="76" borderId="110" applyNumberFormat="0" applyProtection="0">
      <alignment horizontal="left" vertical="top" indent="1"/>
    </xf>
    <xf numFmtId="4" fontId="95" fillId="129" borderId="110" applyNumberFormat="0" applyProtection="0">
      <alignment horizontal="right" vertical="center"/>
    </xf>
    <xf numFmtId="0" fontId="91" fillId="84" borderId="113" applyNumberFormat="0" applyAlignment="0" applyProtection="0"/>
    <xf numFmtId="0" fontId="69" fillId="76" borderId="123" applyNumberFormat="0" applyProtection="0">
      <alignment horizontal="left" vertical="top" indent="1"/>
    </xf>
    <xf numFmtId="0" fontId="69" fillId="63" borderId="110" applyNumberFormat="0" applyProtection="0">
      <alignment horizontal="left" vertical="top" indent="1"/>
    </xf>
    <xf numFmtId="4" fontId="32" fillId="67" borderId="110" applyNumberFormat="0" applyProtection="0">
      <alignment horizontal="right" vertical="center"/>
    </xf>
    <xf numFmtId="0" fontId="72" fillId="63" borderId="110" applyNumberFormat="0" applyProtection="0">
      <alignment horizontal="left" vertical="top" indent="1"/>
    </xf>
    <xf numFmtId="4" fontId="95" fillId="80" borderId="110" applyNumberFormat="0" applyProtection="0">
      <alignment horizontal="right" vertical="center"/>
    </xf>
    <xf numFmtId="0" fontId="67" fillId="91" borderId="128" applyNumberFormat="0" applyAlignment="0" applyProtection="0"/>
    <xf numFmtId="4" fontId="69" fillId="67" borderId="130" applyNumberFormat="0" applyProtection="0">
      <alignment horizontal="right" vertical="center"/>
    </xf>
    <xf numFmtId="4" fontId="69" fillId="112" borderId="130" applyNumberFormat="0" applyProtection="0">
      <alignment horizontal="right" vertical="center"/>
    </xf>
    <xf numFmtId="0" fontId="16" fillId="57" borderId="127" applyNumberFormat="0" applyFont="0" applyAlignment="0" applyProtection="0"/>
    <xf numFmtId="4" fontId="72" fillId="78" borderId="123" applyNumberFormat="0" applyProtection="0">
      <alignment vertical="center"/>
    </xf>
    <xf numFmtId="0" fontId="69" fillId="74" borderId="130" applyNumberFormat="0" applyProtection="0">
      <alignment horizontal="left" vertical="center" indent="1"/>
    </xf>
    <xf numFmtId="4" fontId="32" fillId="63" borderId="123" applyNumberFormat="0" applyProtection="0">
      <alignment horizontal="right" vertical="center"/>
    </xf>
    <xf numFmtId="0" fontId="69" fillId="74" borderId="123" applyNumberFormat="0" applyProtection="0">
      <alignment horizontal="left" vertical="top" indent="1"/>
    </xf>
    <xf numFmtId="0" fontId="69" fillId="113" borderId="117" applyNumberFormat="0" applyProtection="0">
      <alignment horizontal="left" vertical="center" indent="1"/>
    </xf>
    <xf numFmtId="0" fontId="69" fillId="74" borderId="110" applyNumberFormat="0" applyProtection="0">
      <alignment horizontal="left" vertical="top" indent="1"/>
    </xf>
    <xf numFmtId="4" fontId="30" fillId="62" borderId="110" applyNumberFormat="0" applyProtection="0">
      <alignment horizontal="left" vertical="center" indent="1"/>
    </xf>
    <xf numFmtId="4" fontId="32" fillId="67" borderId="110" applyNumberFormat="0" applyProtection="0">
      <alignment horizontal="right" vertical="center"/>
    </xf>
    <xf numFmtId="4" fontId="69" fillId="62" borderId="130" applyNumberFormat="0" applyProtection="0">
      <alignment vertical="center"/>
    </xf>
    <xf numFmtId="173" fontId="81" fillId="0" borderId="111"/>
    <xf numFmtId="0" fontId="91" fillId="84" borderId="126" applyNumberFormat="0" applyAlignment="0" applyProtection="0"/>
    <xf numFmtId="4" fontId="30" fillId="62" borderId="123" applyNumberFormat="0" applyProtection="0">
      <alignment horizontal="left" vertical="center" indent="1"/>
    </xf>
    <xf numFmtId="4" fontId="32" fillId="69" borderId="123" applyNumberFormat="0" applyProtection="0">
      <alignment horizontal="right" vertical="center"/>
    </xf>
    <xf numFmtId="4" fontId="32" fillId="78" borderId="123" applyNumberFormat="0" applyProtection="0">
      <alignment horizontal="left" vertical="center" indent="1"/>
    </xf>
    <xf numFmtId="4" fontId="69" fillId="96" borderId="130" applyNumberFormat="0" applyProtection="0">
      <alignment horizontal="left" vertical="center" indent="1"/>
    </xf>
    <xf numFmtId="4" fontId="69" fillId="63" borderId="130" applyNumberFormat="0" applyProtection="0">
      <alignment horizontal="right" vertical="center"/>
    </xf>
    <xf numFmtId="0" fontId="29" fillId="0" borderId="116" applyNumberFormat="0" applyFill="0" applyAlignment="0" applyProtection="0"/>
    <xf numFmtId="4" fontId="69" fillId="63" borderId="118" applyNumberFormat="0" applyProtection="0">
      <alignment horizontal="left" vertical="center" indent="1"/>
    </xf>
    <xf numFmtId="0" fontId="73" fillId="62" borderId="110" applyNumberFormat="0" applyProtection="0">
      <alignment horizontal="left" vertical="top" indent="1"/>
    </xf>
    <xf numFmtId="4" fontId="69" fillId="72" borderId="130" applyNumberFormat="0" applyProtection="0">
      <alignment horizontal="right" vertical="center"/>
    </xf>
    <xf numFmtId="0" fontId="69" fillId="63" borderId="110" applyNumberFormat="0" applyProtection="0">
      <alignment horizontal="left" vertical="top" indent="1"/>
    </xf>
    <xf numFmtId="4" fontId="95" fillId="129" borderId="123" applyNumberFormat="0" applyProtection="0">
      <alignment horizontal="right" vertical="center"/>
    </xf>
    <xf numFmtId="4" fontId="96" fillId="134" borderId="123" applyNumberFormat="0" applyProtection="0">
      <alignment vertical="center"/>
    </xf>
    <xf numFmtId="0" fontId="64" fillId="58" borderId="113" applyNumberFormat="0" applyAlignment="0" applyProtection="0"/>
    <xf numFmtId="0" fontId="16" fillId="76" borderId="123" applyNumberFormat="0" applyProtection="0">
      <alignment horizontal="left" vertical="center" indent="1"/>
    </xf>
    <xf numFmtId="0" fontId="16" fillId="75" borderId="110" applyNumberFormat="0" applyProtection="0">
      <alignment horizontal="left" vertical="center" indent="1"/>
    </xf>
    <xf numFmtId="4" fontId="32" fillId="67" borderId="110" applyNumberFormat="0" applyProtection="0">
      <alignment horizontal="right" vertical="center"/>
    </xf>
    <xf numFmtId="4" fontId="69" fillId="62" borderId="117" applyNumberFormat="0" applyProtection="0">
      <alignment vertical="center"/>
    </xf>
    <xf numFmtId="4" fontId="69" fillId="96" borderId="117" applyNumberFormat="0" applyProtection="0">
      <alignment horizontal="left" vertical="center" indent="1"/>
    </xf>
    <xf numFmtId="0" fontId="16" fillId="75" borderId="110" applyNumberFormat="0" applyProtection="0">
      <alignment horizontal="left" vertical="center" indent="1"/>
    </xf>
    <xf numFmtId="0" fontId="16" fillId="63" borderId="110" applyNumberFormat="0" applyProtection="0">
      <alignment horizontal="left" vertical="center" indent="1"/>
    </xf>
    <xf numFmtId="4" fontId="32" fillId="74" borderId="110" applyNumberFormat="0" applyProtection="0">
      <alignment horizontal="right" vertical="center"/>
    </xf>
    <xf numFmtId="4" fontId="32" fillId="72" borderId="110" applyNumberFormat="0" applyProtection="0">
      <alignment horizontal="right" vertical="center"/>
    </xf>
    <xf numFmtId="4" fontId="34" fillId="78" borderId="110" applyNumberFormat="0" applyProtection="0">
      <alignment vertical="center"/>
    </xf>
    <xf numFmtId="4" fontId="95" fillId="131" borderId="110" applyNumberFormat="0" applyProtection="0">
      <alignment horizontal="right" vertical="center"/>
    </xf>
    <xf numFmtId="0" fontId="29" fillId="0" borderId="134" applyNumberFormat="0" applyFill="0" applyAlignment="0" applyProtection="0"/>
    <xf numFmtId="0" fontId="16" fillId="74" borderId="110" applyNumberFormat="0" applyProtection="0">
      <alignment horizontal="left" vertical="top" indent="1"/>
    </xf>
    <xf numFmtId="4" fontId="32" fillId="69" borderId="110" applyNumberFormat="0" applyProtection="0">
      <alignment horizontal="right" vertical="center"/>
    </xf>
    <xf numFmtId="4" fontId="95" fillId="134" borderId="123" applyNumberFormat="0" applyProtection="0">
      <alignment vertical="center"/>
    </xf>
    <xf numFmtId="0" fontId="69" fillId="76" borderId="110" applyNumberFormat="0" applyProtection="0">
      <alignment horizontal="left" vertical="top" indent="1"/>
    </xf>
    <xf numFmtId="4" fontId="95" fillId="129" borderId="110" applyNumberFormat="0" applyProtection="0">
      <alignment horizontal="right" vertical="center"/>
    </xf>
    <xf numFmtId="4" fontId="69" fillId="68" borderId="130" applyNumberFormat="0" applyProtection="0">
      <alignment horizontal="right" vertical="center"/>
    </xf>
    <xf numFmtId="0" fontId="16" fillId="63" borderId="110" applyNumberFormat="0" applyProtection="0">
      <alignment horizontal="left" vertical="top" indent="1"/>
    </xf>
    <xf numFmtId="4" fontId="32" fillId="66" borderId="110" applyNumberFormat="0" applyProtection="0">
      <alignment horizontal="right" vertical="center"/>
    </xf>
    <xf numFmtId="0" fontId="64" fillId="58" borderId="117" applyNumberFormat="0" applyAlignment="0" applyProtection="0"/>
    <xf numFmtId="0" fontId="16" fillId="75" borderId="110" applyNumberFormat="0" applyProtection="0">
      <alignment horizontal="left" vertical="center" indent="1"/>
    </xf>
    <xf numFmtId="4" fontId="32" fillId="68" borderId="123" applyNumberFormat="0" applyProtection="0">
      <alignment horizontal="right" vertical="center"/>
    </xf>
    <xf numFmtId="4" fontId="95" fillId="128" borderId="123" applyNumberFormat="0" applyProtection="0">
      <alignment horizontal="right" vertical="center"/>
    </xf>
    <xf numFmtId="4" fontId="32" fillId="66" borderId="110" applyNumberFormat="0" applyProtection="0">
      <alignment horizontal="right" vertical="center"/>
    </xf>
    <xf numFmtId="4" fontId="32" fillId="65" borderId="123" applyNumberFormat="0" applyProtection="0">
      <alignment horizontal="right" vertical="center"/>
    </xf>
    <xf numFmtId="4" fontId="69" fillId="0" borderId="130" applyNumberFormat="0" applyProtection="0">
      <alignment horizontal="right" vertical="center"/>
    </xf>
    <xf numFmtId="0" fontId="16" fillId="63" borderId="123" applyNumberFormat="0" applyProtection="0">
      <alignment horizontal="left" vertical="center" indent="1"/>
    </xf>
    <xf numFmtId="4" fontId="69" fillId="96" borderId="130" applyNumberFormat="0" applyProtection="0">
      <alignment horizontal="left" vertical="center" indent="1"/>
    </xf>
    <xf numFmtId="4" fontId="33" fillId="93" borderId="123" applyNumberFormat="0" applyProtection="0">
      <alignment horizontal="left" vertical="center" indent="1"/>
    </xf>
    <xf numFmtId="0" fontId="69" fillId="75" borderId="110" applyNumberFormat="0" applyProtection="0">
      <alignment horizontal="left" vertical="top" indent="1"/>
    </xf>
    <xf numFmtId="0" fontId="77" fillId="108" borderId="117" applyNumberFormat="0" applyAlignment="0" applyProtection="0"/>
    <xf numFmtId="4" fontId="69" fillId="111" borderId="117" applyNumberFormat="0" applyProtection="0">
      <alignment horizontal="left" vertical="center" indent="1"/>
    </xf>
    <xf numFmtId="4" fontId="69" fillId="74" borderId="118" applyNumberFormat="0" applyProtection="0">
      <alignment horizontal="left" vertical="center" indent="1"/>
    </xf>
    <xf numFmtId="4" fontId="75" fillId="77" borderId="117" applyNumberFormat="0" applyProtection="0">
      <alignment horizontal="right" vertical="center"/>
    </xf>
    <xf numFmtId="0" fontId="69" fillId="63" borderId="123" applyNumberFormat="0" applyProtection="0">
      <alignment horizontal="left" vertical="top" indent="1"/>
    </xf>
    <xf numFmtId="4" fontId="69" fillId="63" borderId="131" applyNumberFormat="0" applyProtection="0">
      <alignment horizontal="left" vertical="center" indent="1"/>
    </xf>
    <xf numFmtId="0" fontId="30" fillId="62" borderId="123" applyNumberFormat="0" applyProtection="0">
      <alignment horizontal="left" vertical="top" indent="1"/>
    </xf>
    <xf numFmtId="0" fontId="57" fillId="91" borderId="126" applyNumberFormat="0" applyAlignment="0" applyProtection="0"/>
    <xf numFmtId="4" fontId="69" fillId="64" borderId="130" applyNumberFormat="0" applyProtection="0">
      <alignment horizontal="right" vertical="center"/>
    </xf>
    <xf numFmtId="4" fontId="75" fillId="77" borderId="130" applyNumberFormat="0" applyProtection="0">
      <alignment horizontal="right" vertical="center"/>
    </xf>
    <xf numFmtId="4" fontId="95" fillId="111" borderId="123" applyNumberFormat="0" applyProtection="0">
      <alignment horizontal="left" vertical="center" indent="1"/>
    </xf>
    <xf numFmtId="4" fontId="36" fillId="74" borderId="110" applyNumberFormat="0" applyProtection="0">
      <alignment horizontal="right" vertical="center"/>
    </xf>
    <xf numFmtId="0" fontId="16" fillId="63" borderId="123" applyNumberFormat="0" applyProtection="0">
      <alignment horizontal="left" vertical="top" indent="1"/>
    </xf>
    <xf numFmtId="0" fontId="69" fillId="74" borderId="110" applyNumberFormat="0" applyProtection="0">
      <alignment horizontal="left" vertical="top" indent="1"/>
    </xf>
    <xf numFmtId="4" fontId="32" fillId="71" borderId="110" applyNumberFormat="0" applyProtection="0">
      <alignment horizontal="right" vertical="center"/>
    </xf>
    <xf numFmtId="4" fontId="32" fillId="65" borderId="123" applyNumberFormat="0" applyProtection="0">
      <alignment horizontal="right" vertical="center"/>
    </xf>
    <xf numFmtId="4" fontId="95" fillId="93" borderId="123" applyNumberFormat="0" applyProtection="0">
      <alignment horizontal="right" vertical="center"/>
    </xf>
    <xf numFmtId="4" fontId="69" fillId="72" borderId="117" applyNumberFormat="0" applyProtection="0">
      <alignment horizontal="right" vertical="center"/>
    </xf>
    <xf numFmtId="4" fontId="36" fillId="74" borderId="110" applyNumberFormat="0" applyProtection="0">
      <alignment horizontal="right" vertical="center"/>
    </xf>
    <xf numFmtId="4" fontId="32" fillId="78" borderId="123" applyNumberFormat="0" applyProtection="0">
      <alignment horizontal="left" vertical="center" indent="1"/>
    </xf>
    <xf numFmtId="4" fontId="34" fillId="74" borderId="110" applyNumberFormat="0" applyProtection="0">
      <alignment horizontal="right" vertical="center"/>
    </xf>
    <xf numFmtId="4" fontId="16" fillId="75" borderId="118" applyNumberFormat="0" applyProtection="0">
      <alignment horizontal="left" vertical="center" indent="1"/>
    </xf>
    <xf numFmtId="4" fontId="30" fillId="62" borderId="123" applyNumberFormat="0" applyProtection="0">
      <alignment vertical="center"/>
    </xf>
    <xf numFmtId="0" fontId="16" fillId="77" borderId="122" applyNumberFormat="0">
      <protection locked="0"/>
    </xf>
    <xf numFmtId="4" fontId="69" fillId="73" borderId="118" applyNumberFormat="0" applyProtection="0">
      <alignment horizontal="left" vertical="center" indent="1"/>
    </xf>
    <xf numFmtId="0" fontId="32" fillId="63" borderId="123" applyNumberFormat="0" applyProtection="0">
      <alignment horizontal="left" vertical="top" indent="1"/>
    </xf>
    <xf numFmtId="4" fontId="34" fillId="78" borderId="123" applyNumberFormat="0" applyProtection="0">
      <alignment vertical="center"/>
    </xf>
    <xf numFmtId="4" fontId="16" fillId="75" borderId="118" applyNumberFormat="0" applyProtection="0">
      <alignment horizontal="left" vertical="center" indent="1"/>
    </xf>
    <xf numFmtId="4" fontId="32" fillId="64" borderId="123" applyNumberFormat="0" applyProtection="0">
      <alignment horizontal="right" vertical="center"/>
    </xf>
    <xf numFmtId="4" fontId="69" fillId="71" borderId="117" applyNumberFormat="0" applyProtection="0">
      <alignment horizontal="right" vertical="center"/>
    </xf>
    <xf numFmtId="4" fontId="32" fillId="68" borderId="123" applyNumberFormat="0" applyProtection="0">
      <alignment horizontal="right" vertical="center"/>
    </xf>
    <xf numFmtId="4" fontId="31" fillId="62" borderId="123" applyNumberFormat="0" applyProtection="0">
      <alignment vertical="center"/>
    </xf>
    <xf numFmtId="4" fontId="32" fillId="70" borderId="110" applyNumberFormat="0" applyProtection="0">
      <alignment horizontal="right" vertical="center"/>
    </xf>
    <xf numFmtId="0" fontId="69" fillId="76" borderId="110" applyNumberFormat="0" applyProtection="0">
      <alignment horizontal="left" vertical="top" indent="1"/>
    </xf>
    <xf numFmtId="4" fontId="30" fillId="62" borderId="123" applyNumberFormat="0" applyProtection="0">
      <alignment horizontal="left" vertical="center" indent="1"/>
    </xf>
    <xf numFmtId="4" fontId="32" fillId="63" borderId="110" applyNumberFormat="0" applyProtection="0">
      <alignment horizontal="left" vertical="center" indent="1"/>
    </xf>
    <xf numFmtId="0" fontId="32" fillId="63" borderId="110" applyNumberFormat="0" applyProtection="0">
      <alignment horizontal="left" vertical="top" indent="1"/>
    </xf>
    <xf numFmtId="4" fontId="95" fillId="129" borderId="123" applyNumberFormat="0" applyProtection="0">
      <alignment horizontal="right" vertical="center"/>
    </xf>
    <xf numFmtId="4" fontId="34" fillId="78" borderId="110" applyNumberFormat="0" applyProtection="0">
      <alignment vertical="center"/>
    </xf>
    <xf numFmtId="4" fontId="69" fillId="67" borderId="117" applyNumberFormat="0" applyProtection="0">
      <alignment horizontal="right" vertical="center"/>
    </xf>
    <xf numFmtId="4" fontId="69" fillId="69" borderId="130" applyNumberFormat="0" applyProtection="0">
      <alignment horizontal="right" vertical="center"/>
    </xf>
    <xf numFmtId="4" fontId="32" fillId="63" borderId="123" applyNumberFormat="0" applyProtection="0">
      <alignment horizontal="right" vertical="center"/>
    </xf>
    <xf numFmtId="4" fontId="32" fillId="78" borderId="110" applyNumberFormat="0" applyProtection="0">
      <alignment horizontal="left" vertical="center" indent="1"/>
    </xf>
    <xf numFmtId="4" fontId="69" fillId="68" borderId="117" applyNumberFormat="0" applyProtection="0">
      <alignment horizontal="right" vertical="center"/>
    </xf>
    <xf numFmtId="0" fontId="91" fillId="84" borderId="126" applyNumberFormat="0" applyAlignment="0" applyProtection="0"/>
    <xf numFmtId="0" fontId="69" fillId="57" borderId="130" applyNumberFormat="0" applyFont="0" applyAlignment="0" applyProtection="0"/>
    <xf numFmtId="0" fontId="69" fillId="74" borderId="130" applyNumberFormat="0" applyProtection="0">
      <alignment horizontal="left" vertical="center" indent="1"/>
    </xf>
    <xf numFmtId="0" fontId="16" fillId="74" borderId="123" applyNumberFormat="0" applyProtection="0">
      <alignment horizontal="left" vertical="center" indent="1"/>
    </xf>
    <xf numFmtId="4" fontId="32" fillId="65" borderId="123" applyNumberFormat="0" applyProtection="0">
      <alignment horizontal="right" vertical="center"/>
    </xf>
    <xf numFmtId="4" fontId="69" fillId="70" borderId="130" applyNumberFormat="0" applyProtection="0">
      <alignment horizontal="right" vertical="center"/>
    </xf>
    <xf numFmtId="4" fontId="35" fillId="94" borderId="133" applyNumberFormat="0" applyProtection="0">
      <alignment horizontal="left" vertical="center" indent="1"/>
    </xf>
    <xf numFmtId="0" fontId="16" fillId="74" borderId="123" applyNumberFormat="0" applyProtection="0">
      <alignment horizontal="left" vertical="center" indent="1"/>
    </xf>
    <xf numFmtId="0" fontId="72" fillId="63" borderId="110" applyNumberFormat="0" applyProtection="0">
      <alignment horizontal="left" vertical="top" indent="1"/>
    </xf>
    <xf numFmtId="4" fontId="16" fillId="75" borderId="118" applyNumberFormat="0" applyProtection="0">
      <alignment horizontal="left" vertical="center" indent="1"/>
    </xf>
    <xf numFmtId="0" fontId="67" fillId="108" borderId="115" applyNumberFormat="0" applyAlignment="0" applyProtection="0"/>
    <xf numFmtId="0" fontId="30" fillId="62" borderId="123" applyNumberFormat="0" applyProtection="0">
      <alignment horizontal="left" vertical="top" indent="1"/>
    </xf>
    <xf numFmtId="4" fontId="31" fillId="62" borderId="123" applyNumberFormat="0" applyProtection="0">
      <alignment vertical="center"/>
    </xf>
    <xf numFmtId="4" fontId="31" fillId="62" borderId="123" applyNumberFormat="0" applyProtection="0">
      <alignment vertical="center"/>
    </xf>
    <xf numFmtId="0" fontId="67" fillId="91" borderId="115" applyNumberFormat="0" applyAlignment="0" applyProtection="0"/>
    <xf numFmtId="0" fontId="29" fillId="0" borderId="129" applyNumberFormat="0" applyFill="0" applyAlignment="0" applyProtection="0"/>
    <xf numFmtId="0" fontId="16" fillId="76" borderId="110" applyNumberFormat="0" applyProtection="0">
      <alignment horizontal="left" vertical="top" indent="1"/>
    </xf>
    <xf numFmtId="0" fontId="57" fillId="91" borderId="126" applyNumberFormat="0" applyAlignment="0" applyProtection="0"/>
    <xf numFmtId="4" fontId="16" fillId="75" borderId="131" applyNumberFormat="0" applyProtection="0">
      <alignment horizontal="left" vertical="center" indent="1"/>
    </xf>
    <xf numFmtId="4" fontId="69" fillId="63" borderId="118" applyNumberFormat="0" applyProtection="0">
      <alignment horizontal="left" vertical="center" indent="1"/>
    </xf>
    <xf numFmtId="4" fontId="69" fillId="71" borderId="117" applyNumberFormat="0" applyProtection="0">
      <alignment horizontal="right" vertical="center"/>
    </xf>
    <xf numFmtId="4" fontId="32" fillId="71" borderId="110" applyNumberFormat="0" applyProtection="0">
      <alignment horizontal="right" vertical="center"/>
    </xf>
    <xf numFmtId="4" fontId="33" fillId="93" borderId="123" applyNumberFormat="0" applyProtection="0">
      <alignment horizontal="left" vertical="center" indent="1"/>
    </xf>
    <xf numFmtId="0" fontId="16" fillId="74" borderId="110" applyNumberFormat="0" applyProtection="0">
      <alignment horizontal="left" vertical="center" indent="1"/>
    </xf>
    <xf numFmtId="4" fontId="74" fillId="79" borderId="118" applyNumberFormat="0" applyProtection="0">
      <alignment horizontal="left" vertical="center" indent="1"/>
    </xf>
    <xf numFmtId="4" fontId="69" fillId="62" borderId="117" applyNumberFormat="0" applyProtection="0">
      <alignment vertical="center"/>
    </xf>
    <xf numFmtId="0" fontId="67" fillId="84" borderId="128" applyNumberFormat="0" applyAlignment="0" applyProtection="0"/>
    <xf numFmtId="4" fontId="34" fillId="74" borderId="123" applyNumberFormat="0" applyProtection="0">
      <alignment horizontal="right" vertical="center"/>
    </xf>
    <xf numFmtId="4" fontId="32" fillId="72" borderId="110" applyNumberFormat="0" applyProtection="0">
      <alignment horizontal="right" vertical="center"/>
    </xf>
    <xf numFmtId="0" fontId="69" fillId="57" borderId="117" applyNumberFormat="0" applyFont="0" applyAlignment="0" applyProtection="0"/>
    <xf numFmtId="4" fontId="69" fillId="111" borderId="130" applyNumberFormat="0" applyProtection="0">
      <alignment horizontal="left" vertical="center" indent="1"/>
    </xf>
    <xf numFmtId="0" fontId="17" fillId="0" borderId="0"/>
    <xf numFmtId="4" fontId="32" fillId="78" borderId="123" applyNumberFormat="0" applyProtection="0">
      <alignment horizontal="left" vertical="center" indent="1"/>
    </xf>
    <xf numFmtId="4" fontId="32" fillId="71" borderId="123" applyNumberFormat="0" applyProtection="0">
      <alignment horizontal="right" vertical="center"/>
    </xf>
    <xf numFmtId="4" fontId="32" fillId="64" borderId="123" applyNumberFormat="0" applyProtection="0">
      <alignment horizontal="right" vertical="center"/>
    </xf>
    <xf numFmtId="4" fontId="32" fillId="67" borderId="123" applyNumberFormat="0" applyProtection="0">
      <alignment horizontal="right" vertical="center"/>
    </xf>
    <xf numFmtId="4" fontId="69" fillId="69" borderId="130" applyNumberFormat="0" applyProtection="0">
      <alignment horizontal="right" vertical="center"/>
    </xf>
    <xf numFmtId="0" fontId="77" fillId="108" borderId="130" applyNumberFormat="0" applyAlignment="0" applyProtection="0"/>
    <xf numFmtId="4" fontId="32" fillId="64" borderId="123" applyNumberFormat="0" applyProtection="0">
      <alignment horizontal="right" vertical="center"/>
    </xf>
    <xf numFmtId="4" fontId="16" fillId="75" borderId="118" applyNumberFormat="0" applyProtection="0">
      <alignment horizontal="left" vertical="center" indent="1"/>
    </xf>
    <xf numFmtId="4" fontId="69" fillId="96" borderId="117" applyNumberFormat="0" applyProtection="0">
      <alignment horizontal="left" vertical="center" indent="1"/>
    </xf>
    <xf numFmtId="0" fontId="16" fillId="63" borderId="123" applyNumberFormat="0" applyProtection="0">
      <alignment horizontal="left" vertical="center" indent="1"/>
    </xf>
    <xf numFmtId="4" fontId="32" fillId="63" borderId="110" applyNumberFormat="0" applyProtection="0">
      <alignment horizontal="right" vertical="center"/>
    </xf>
    <xf numFmtId="4" fontId="32" fillId="64" borderId="110" applyNumberFormat="0" applyProtection="0">
      <alignment horizontal="right" vertical="center"/>
    </xf>
    <xf numFmtId="4" fontId="95" fillId="93" borderId="123" applyNumberFormat="0" applyProtection="0">
      <alignment horizontal="right" vertical="center"/>
    </xf>
    <xf numFmtId="0" fontId="16" fillId="63" borderId="123" applyNumberFormat="0" applyProtection="0">
      <alignment horizontal="left" vertical="center" indent="1"/>
    </xf>
    <xf numFmtId="0" fontId="29" fillId="0" borderId="121" applyNumberFormat="0" applyFill="0" applyAlignment="0" applyProtection="0"/>
    <xf numFmtId="0" fontId="16" fillId="76" borderId="123" applyNumberFormat="0" applyProtection="0">
      <alignment horizontal="left" vertical="center" indent="1"/>
    </xf>
    <xf numFmtId="4" fontId="95" fillId="132" borderId="110" applyNumberFormat="0" applyProtection="0">
      <alignment horizontal="right" vertical="center"/>
    </xf>
    <xf numFmtId="0" fontId="16" fillId="57" borderId="114" applyNumberFormat="0" applyFont="0" applyAlignment="0" applyProtection="0"/>
    <xf numFmtId="0" fontId="67" fillId="91" borderId="115" applyNumberFormat="0" applyAlignment="0" applyProtection="0"/>
    <xf numFmtId="0" fontId="67" fillId="84" borderId="115" applyNumberFormat="0" applyAlignment="0" applyProtection="0"/>
    <xf numFmtId="4" fontId="79" fillId="111" borderId="130" applyNumberFormat="0" applyProtection="0">
      <alignment vertical="center"/>
    </xf>
    <xf numFmtId="173" fontId="81" fillId="0" borderId="124"/>
    <xf numFmtId="4" fontId="95" fillId="130" borderId="123" applyNumberFormat="0" applyProtection="0">
      <alignment horizontal="right" vertical="center"/>
    </xf>
    <xf numFmtId="4" fontId="94" fillId="111" borderId="123" applyNumberFormat="0" applyProtection="0">
      <alignment vertical="center"/>
    </xf>
    <xf numFmtId="4" fontId="32" fillId="70" borderId="123" applyNumberFormat="0" applyProtection="0">
      <alignment horizontal="right" vertical="center"/>
    </xf>
    <xf numFmtId="0" fontId="85" fillId="84" borderId="126" applyNumberFormat="0" applyAlignment="0" applyProtection="0"/>
    <xf numFmtId="4" fontId="69" fillId="64" borderId="130" applyNumberFormat="0" applyProtection="0">
      <alignment horizontal="right" vertical="center"/>
    </xf>
    <xf numFmtId="0" fontId="64" fillId="58" borderId="126" applyNumberFormat="0" applyAlignment="0" applyProtection="0"/>
    <xf numFmtId="4" fontId="32" fillId="64" borderId="123" applyNumberFormat="0" applyProtection="0">
      <alignment horizontal="right" vertical="center"/>
    </xf>
    <xf numFmtId="4" fontId="95" fillId="80" borderId="123" applyNumberFormat="0" applyProtection="0">
      <alignment horizontal="right" vertical="center"/>
    </xf>
    <xf numFmtId="4" fontId="69" fillId="96" borderId="130" applyNumberFormat="0" applyProtection="0">
      <alignment horizontal="left" vertical="center" indent="1"/>
    </xf>
    <xf numFmtId="0" fontId="16" fillId="76" borderId="123" applyNumberFormat="0" applyProtection="0">
      <alignment horizontal="left" vertical="center" indent="1"/>
    </xf>
    <xf numFmtId="0" fontId="16" fillId="74" borderId="123" applyNumberFormat="0" applyProtection="0">
      <alignment horizontal="left" vertical="top" indent="1"/>
    </xf>
    <xf numFmtId="4" fontId="36" fillId="74" borderId="123" applyNumberFormat="0" applyProtection="0">
      <alignment horizontal="right" vertical="center"/>
    </xf>
    <xf numFmtId="4" fontId="95" fillId="111" borderId="123" applyNumberFormat="0" applyProtection="0">
      <alignment horizontal="left" vertical="center" indent="1"/>
    </xf>
    <xf numFmtId="0" fontId="64" fillId="58" borderId="130" applyNumberFormat="0" applyAlignment="0" applyProtection="0"/>
    <xf numFmtId="0" fontId="16" fillId="76" borderId="123" applyNumberFormat="0" applyProtection="0">
      <alignment horizontal="left" vertical="top" indent="1"/>
    </xf>
    <xf numFmtId="4" fontId="95" fillId="127" borderId="123" applyNumberFormat="0" applyProtection="0">
      <alignment horizontal="right" vertical="center"/>
    </xf>
    <xf numFmtId="0" fontId="69" fillId="74" borderId="123" applyNumberFormat="0" applyProtection="0">
      <alignment horizontal="left" vertical="top" indent="1"/>
    </xf>
    <xf numFmtId="4" fontId="32" fillId="71" borderId="123" applyNumberFormat="0" applyProtection="0">
      <alignment horizontal="right" vertical="center"/>
    </xf>
    <xf numFmtId="4" fontId="32" fillId="71" borderId="123" applyNumberFormat="0" applyProtection="0">
      <alignment horizontal="right" vertical="center"/>
    </xf>
    <xf numFmtId="4" fontId="72" fillId="84" borderId="110" applyNumberFormat="0" applyProtection="0">
      <alignment horizontal="left" vertical="center" indent="1"/>
    </xf>
    <xf numFmtId="4" fontId="72" fillId="78" borderId="110" applyNumberFormat="0" applyProtection="0">
      <alignment vertical="center"/>
    </xf>
    <xf numFmtId="0" fontId="69" fillId="76" borderId="117" applyNumberFormat="0" applyProtection="0">
      <alignment horizontal="left" vertical="center" indent="1"/>
    </xf>
    <xf numFmtId="0" fontId="69" fillId="74" borderId="117" applyNumberFormat="0" applyProtection="0">
      <alignment horizontal="left" vertical="center" indent="1"/>
    </xf>
    <xf numFmtId="4" fontId="69" fillId="68" borderId="117" applyNumberFormat="0" applyProtection="0">
      <alignment horizontal="right" vertical="center"/>
    </xf>
    <xf numFmtId="4" fontId="69" fillId="69" borderId="117" applyNumberFormat="0" applyProtection="0">
      <alignment horizontal="right" vertical="center"/>
    </xf>
    <xf numFmtId="4" fontId="69" fillId="64" borderId="117" applyNumberFormat="0" applyProtection="0">
      <alignment horizontal="right" vertical="center"/>
    </xf>
    <xf numFmtId="4" fontId="69" fillId="112" borderId="117" applyNumberFormat="0" applyProtection="0">
      <alignment horizontal="right" vertical="center"/>
    </xf>
    <xf numFmtId="0" fontId="69" fillId="57" borderId="130" applyNumberFormat="0" applyFont="0" applyAlignment="0" applyProtection="0"/>
    <xf numFmtId="0" fontId="69" fillId="84" borderId="130" applyNumberFormat="0" applyProtection="0">
      <alignment horizontal="left" vertical="center" indent="1"/>
    </xf>
    <xf numFmtId="0" fontId="64" fillId="58" borderId="126" applyNumberFormat="0" applyAlignment="0" applyProtection="0"/>
    <xf numFmtId="4" fontId="69" fillId="0" borderId="117" applyNumberFormat="0" applyProtection="0">
      <alignment horizontal="right" vertical="center"/>
    </xf>
    <xf numFmtId="4" fontId="32" fillId="63" borderId="123" applyNumberFormat="0" applyProtection="0">
      <alignment horizontal="left" vertical="center" indent="1"/>
    </xf>
    <xf numFmtId="4" fontId="95" fillId="130" borderId="123" applyNumberFormat="0" applyProtection="0">
      <alignment horizontal="right" vertical="center"/>
    </xf>
    <xf numFmtId="0" fontId="69" fillId="63" borderId="123" applyNumberFormat="0" applyProtection="0">
      <alignment horizontal="left" vertical="top" indent="1"/>
    </xf>
    <xf numFmtId="4" fontId="95" fillId="93" borderId="123" applyNumberFormat="0" applyProtection="0">
      <alignment horizontal="right" vertical="center"/>
    </xf>
    <xf numFmtId="4" fontId="75" fillId="77" borderId="130" applyNumberFormat="0" applyProtection="0">
      <alignment horizontal="right" vertical="center"/>
    </xf>
    <xf numFmtId="0" fontId="29" fillId="0" borderId="129" applyNumberFormat="0" applyFill="0" applyAlignment="0" applyProtection="0"/>
    <xf numFmtId="0" fontId="57" fillId="91" borderId="113" applyNumberFormat="0" applyAlignment="0" applyProtection="0"/>
    <xf numFmtId="4" fontId="32" fillId="70" borderId="123" applyNumberFormat="0" applyProtection="0">
      <alignment horizontal="right" vertical="center"/>
    </xf>
    <xf numFmtId="4" fontId="95" fillId="130" borderId="123" applyNumberFormat="0" applyProtection="0">
      <alignment horizontal="right" vertical="center"/>
    </xf>
    <xf numFmtId="4" fontId="69" fillId="68" borderId="130" applyNumberFormat="0" applyProtection="0">
      <alignment horizontal="right" vertical="center"/>
    </xf>
    <xf numFmtId="0" fontId="32" fillId="63" borderId="110" applyNumberFormat="0" applyProtection="0">
      <alignment horizontal="left" vertical="top" indent="1"/>
    </xf>
    <xf numFmtId="4" fontId="16" fillId="75" borderId="131" applyNumberFormat="0" applyProtection="0">
      <alignment horizontal="left" vertical="center" indent="1"/>
    </xf>
    <xf numFmtId="0" fontId="32" fillId="78" borderId="110" applyNumberFormat="0" applyProtection="0">
      <alignment horizontal="left" vertical="top" indent="1"/>
    </xf>
    <xf numFmtId="4" fontId="32" fillId="74" borderId="110" applyNumberFormat="0" applyProtection="0">
      <alignment horizontal="right" vertical="center"/>
    </xf>
    <xf numFmtId="4" fontId="34" fillId="78" borderId="110" applyNumberFormat="0" applyProtection="0">
      <alignment vertical="center"/>
    </xf>
    <xf numFmtId="0" fontId="16" fillId="77" borderId="109" applyNumberFormat="0">
      <protection locked="0"/>
    </xf>
    <xf numFmtId="0" fontId="16" fillId="75" borderId="110" applyNumberFormat="0" applyProtection="0">
      <alignment horizontal="left" vertical="top" indent="1"/>
    </xf>
    <xf numFmtId="4" fontId="32" fillId="71" borderId="110" applyNumberFormat="0" applyProtection="0">
      <alignment horizontal="right" vertical="center"/>
    </xf>
    <xf numFmtId="4" fontId="32" fillId="68" borderId="110" applyNumberFormat="0" applyProtection="0">
      <alignment horizontal="right" vertical="center"/>
    </xf>
    <xf numFmtId="4" fontId="69" fillId="67" borderId="130" applyNumberFormat="0" applyProtection="0">
      <alignment horizontal="right" vertical="center"/>
    </xf>
    <xf numFmtId="4" fontId="32" fillId="69" borderId="123" applyNumberFormat="0" applyProtection="0">
      <alignment horizontal="right" vertical="center"/>
    </xf>
    <xf numFmtId="4" fontId="32" fillId="74" borderId="123" applyNumberFormat="0" applyProtection="0">
      <alignment horizontal="right" vertical="center"/>
    </xf>
    <xf numFmtId="0" fontId="69" fillId="76" borderId="130" applyNumberFormat="0" applyProtection="0">
      <alignment horizontal="left" vertical="center" indent="1"/>
    </xf>
    <xf numFmtId="4" fontId="32" fillId="70" borderId="123" applyNumberFormat="0" applyProtection="0">
      <alignment horizontal="right" vertical="center"/>
    </xf>
    <xf numFmtId="0" fontId="69" fillId="84" borderId="117" applyNumberFormat="0" applyProtection="0">
      <alignment horizontal="left" vertical="center" indent="1"/>
    </xf>
    <xf numFmtId="0" fontId="69" fillId="76" borderId="110" applyNumberFormat="0" applyProtection="0">
      <alignment horizontal="left" vertical="top" indent="1"/>
    </xf>
    <xf numFmtId="4" fontId="95" fillId="131" borderId="123" applyNumberFormat="0" applyProtection="0">
      <alignment horizontal="right" vertical="center"/>
    </xf>
    <xf numFmtId="0" fontId="16" fillId="74" borderId="123" applyNumberFormat="0" applyProtection="0">
      <alignment horizontal="left" vertical="top" indent="1"/>
    </xf>
    <xf numFmtId="4" fontId="32" fillId="66" borderId="110" applyNumberFormat="0" applyProtection="0">
      <alignment horizontal="right" vertical="center"/>
    </xf>
    <xf numFmtId="4" fontId="32" fillId="63" borderId="123" applyNumberFormat="0" applyProtection="0">
      <alignment horizontal="left" vertical="center" indent="1"/>
    </xf>
    <xf numFmtId="4" fontId="36" fillId="74" borderId="110" applyNumberFormat="0" applyProtection="0">
      <alignment horizontal="right" vertical="center"/>
    </xf>
    <xf numFmtId="4" fontId="36" fillId="74" borderId="110" applyNumberFormat="0" applyProtection="0">
      <alignment horizontal="right" vertical="center"/>
    </xf>
    <xf numFmtId="4" fontId="97" fillId="134" borderId="110" applyNumberFormat="0" applyProtection="0">
      <alignment horizontal="right" vertical="center"/>
    </xf>
    <xf numFmtId="4" fontId="94" fillId="111" borderId="110" applyNumberFormat="0" applyProtection="0">
      <alignment vertical="center"/>
    </xf>
    <xf numFmtId="4" fontId="32" fillId="67" borderId="110" applyNumberFormat="0" applyProtection="0">
      <alignment horizontal="right" vertical="center"/>
    </xf>
    <xf numFmtId="4" fontId="97" fillId="134" borderId="110" applyNumberFormat="0" applyProtection="0">
      <alignment horizontal="right" vertical="center"/>
    </xf>
    <xf numFmtId="4" fontId="97" fillId="134" borderId="110" applyNumberFormat="0" applyProtection="0">
      <alignment horizontal="right" vertical="center"/>
    </xf>
    <xf numFmtId="4" fontId="95" fillId="93" borderId="110" applyNumberFormat="0" applyProtection="0">
      <alignment horizontal="right" vertical="center"/>
    </xf>
    <xf numFmtId="4" fontId="32" fillId="71" borderId="110" applyNumberFormat="0" applyProtection="0">
      <alignment horizontal="right" vertical="center"/>
    </xf>
    <xf numFmtId="4" fontId="95" fillId="131" borderId="110" applyNumberFormat="0" applyProtection="0">
      <alignment horizontal="right" vertical="center"/>
    </xf>
    <xf numFmtId="4" fontId="95" fillId="128" borderId="110" applyNumberFormat="0" applyProtection="0">
      <alignment horizontal="right" vertical="center"/>
    </xf>
    <xf numFmtId="4" fontId="32" fillId="63" borderId="110" applyNumberFormat="0" applyProtection="0">
      <alignment horizontal="left" vertical="center" indent="1"/>
    </xf>
    <xf numFmtId="0" fontId="30" fillId="62" borderId="110" applyNumberFormat="0" applyProtection="0">
      <alignment horizontal="left" vertical="top" indent="1"/>
    </xf>
    <xf numFmtId="4" fontId="69" fillId="96" borderId="117" applyNumberFormat="0" applyProtection="0">
      <alignment horizontal="left" vertical="center" indent="1"/>
    </xf>
    <xf numFmtId="4" fontId="36" fillId="74" borderId="110" applyNumberFormat="0" applyProtection="0">
      <alignment horizontal="right" vertical="center"/>
    </xf>
    <xf numFmtId="4" fontId="16" fillId="75" borderId="118" applyNumberFormat="0" applyProtection="0">
      <alignment horizontal="left" vertical="center" indent="1"/>
    </xf>
    <xf numFmtId="4" fontId="16" fillId="75" borderId="118" applyNumberFormat="0" applyProtection="0">
      <alignment horizontal="left" vertical="center" indent="1"/>
    </xf>
    <xf numFmtId="4" fontId="69" fillId="66" borderId="131" applyNumberFormat="0" applyProtection="0">
      <alignment horizontal="right" vertical="center"/>
    </xf>
    <xf numFmtId="0" fontId="32" fillId="63" borderId="123" applyNumberFormat="0" applyProtection="0">
      <alignment horizontal="left" vertical="top" indent="1"/>
    </xf>
    <xf numFmtId="4" fontId="69" fillId="96" borderId="130" applyNumberFormat="0" applyProtection="0">
      <alignment horizontal="left" vertical="center" indent="1"/>
    </xf>
    <xf numFmtId="4" fontId="95" fillId="129" borderId="123" applyNumberFormat="0" applyProtection="0">
      <alignment horizontal="right" vertical="center"/>
    </xf>
    <xf numFmtId="4" fontId="69" fillId="72" borderId="130" applyNumberFormat="0" applyProtection="0">
      <alignment horizontal="right" vertical="center"/>
    </xf>
    <xf numFmtId="0" fontId="16" fillId="63" borderId="123" applyNumberFormat="0" applyProtection="0">
      <alignment horizontal="left" vertical="top" indent="1"/>
    </xf>
    <xf numFmtId="4" fontId="32" fillId="65" borderId="123" applyNumberFormat="0" applyProtection="0">
      <alignment horizontal="right" vertical="center"/>
    </xf>
    <xf numFmtId="0" fontId="16" fillId="75" borderId="123" applyNumberFormat="0" applyProtection="0">
      <alignment horizontal="left" vertical="top" indent="1"/>
    </xf>
    <xf numFmtId="4" fontId="31" fillId="62" borderId="123" applyNumberFormat="0" applyProtection="0">
      <alignment vertical="center"/>
    </xf>
    <xf numFmtId="4" fontId="69" fillId="67" borderId="130" applyNumberFormat="0" applyProtection="0">
      <alignment horizontal="right" vertical="center"/>
    </xf>
    <xf numFmtId="4" fontId="32" fillId="63" borderId="123" applyNumberFormat="0" applyProtection="0">
      <alignment horizontal="right" vertical="center"/>
    </xf>
    <xf numFmtId="0" fontId="16" fillId="76" borderId="123" applyNumberFormat="0" applyProtection="0">
      <alignment horizontal="left" vertical="top" indent="1"/>
    </xf>
    <xf numFmtId="0" fontId="16" fillId="74" borderId="123" applyNumberFormat="0" applyProtection="0">
      <alignment horizontal="left" vertical="top" indent="1"/>
    </xf>
    <xf numFmtId="0" fontId="73" fillId="62" borderId="123" applyNumberFormat="0" applyProtection="0">
      <alignment horizontal="left" vertical="top" indent="1"/>
    </xf>
    <xf numFmtId="4" fontId="30" fillId="62" borderId="123" applyNumberFormat="0" applyProtection="0">
      <alignment vertical="center"/>
    </xf>
    <xf numFmtId="4" fontId="95" fillId="132" borderId="123" applyNumberFormat="0" applyProtection="0">
      <alignment horizontal="right" vertical="center"/>
    </xf>
    <xf numFmtId="4" fontId="32" fillId="63" borderId="123" applyNumberFormat="0" applyProtection="0">
      <alignment horizontal="right" vertical="center"/>
    </xf>
    <xf numFmtId="0" fontId="16" fillId="74" borderId="123" applyNumberFormat="0" applyProtection="0">
      <alignment horizontal="left" vertical="center" indent="1"/>
    </xf>
    <xf numFmtId="4" fontId="33" fillId="93" borderId="133" applyNumberFormat="0" applyProtection="0">
      <alignment horizontal="left" vertical="center" indent="1"/>
    </xf>
    <xf numFmtId="4" fontId="32" fillId="66" borderId="123" applyNumberFormat="0" applyProtection="0">
      <alignment horizontal="right" vertical="center"/>
    </xf>
    <xf numFmtId="0" fontId="16" fillId="76" borderId="123" applyNumberFormat="0" applyProtection="0">
      <alignment horizontal="left" vertical="center" indent="1"/>
    </xf>
    <xf numFmtId="4" fontId="69" fillId="112" borderId="130" applyNumberFormat="0" applyProtection="0">
      <alignment horizontal="right" vertical="center"/>
    </xf>
    <xf numFmtId="0" fontId="67" fillId="91" borderId="128" applyNumberFormat="0" applyAlignment="0" applyProtection="0"/>
    <xf numFmtId="4" fontId="35" fillId="94" borderId="133" applyNumberFormat="0" applyProtection="0">
      <alignment horizontal="left" vertical="center" indent="1"/>
    </xf>
    <xf numFmtId="4" fontId="97" fillId="134" borderId="123" applyNumberFormat="0" applyProtection="0">
      <alignment horizontal="right" vertical="center"/>
    </xf>
    <xf numFmtId="4" fontId="34" fillId="74" borderId="123" applyNumberFormat="0" applyProtection="0">
      <alignment horizontal="right" vertical="center"/>
    </xf>
    <xf numFmtId="4" fontId="30" fillId="62" borderId="123" applyNumberFormat="0" applyProtection="0">
      <alignment vertical="center"/>
    </xf>
    <xf numFmtId="4" fontId="30" fillId="62" borderId="123" applyNumberFormat="0" applyProtection="0">
      <alignment vertical="center"/>
    </xf>
    <xf numFmtId="4" fontId="95" fillId="132" borderId="123" applyNumberFormat="0" applyProtection="0">
      <alignment horizontal="right" vertical="center"/>
    </xf>
    <xf numFmtId="4" fontId="69" fillId="0" borderId="130" applyNumberFormat="0" applyProtection="0">
      <alignment horizontal="right" vertical="center"/>
    </xf>
    <xf numFmtId="4" fontId="69" fillId="74" borderId="131" applyNumberFormat="0" applyProtection="0">
      <alignment horizontal="left" vertical="center" indent="1"/>
    </xf>
    <xf numFmtId="0" fontId="16" fillId="63" borderId="123" applyNumberFormat="0" applyProtection="0">
      <alignment horizontal="left" vertical="top" indent="1"/>
    </xf>
    <xf numFmtId="4" fontId="32" fillId="78" borderId="123" applyNumberFormat="0" applyProtection="0">
      <alignment vertical="center"/>
    </xf>
    <xf numFmtId="4" fontId="95" fillId="130" borderId="123" applyNumberFormat="0" applyProtection="0">
      <alignment horizontal="right" vertical="center"/>
    </xf>
    <xf numFmtId="4" fontId="69" fillId="71" borderId="130" applyNumberFormat="0" applyProtection="0">
      <alignment horizontal="right" vertical="center"/>
    </xf>
    <xf numFmtId="4" fontId="16" fillId="75" borderId="131" applyNumberFormat="0" applyProtection="0">
      <alignment horizontal="left" vertical="center" indent="1"/>
    </xf>
    <xf numFmtId="0" fontId="16" fillId="75" borderId="123" applyNumberFormat="0" applyProtection="0">
      <alignment horizontal="left" vertical="center" indent="1"/>
    </xf>
    <xf numFmtId="0" fontId="69" fillId="114" borderId="122"/>
    <xf numFmtId="0" fontId="85" fillId="84" borderId="126" applyNumberFormat="0" applyAlignment="0" applyProtection="0"/>
    <xf numFmtId="4" fontId="69" fillId="96" borderId="130" applyNumberFormat="0" applyProtection="0">
      <alignment horizontal="left" vertical="center" indent="1"/>
    </xf>
    <xf numFmtId="4" fontId="34" fillId="78" borderId="123" applyNumberFormat="0" applyProtection="0">
      <alignment vertical="center"/>
    </xf>
    <xf numFmtId="0" fontId="69" fillId="114" borderId="122"/>
    <xf numFmtId="0" fontId="5" fillId="0" borderId="0"/>
    <xf numFmtId="0" fontId="16" fillId="63" borderId="123" applyNumberFormat="0" applyProtection="0">
      <alignment horizontal="left" vertical="center" indent="1"/>
    </xf>
    <xf numFmtId="4" fontId="34" fillId="78" borderId="123" applyNumberFormat="0" applyProtection="0">
      <alignment vertical="center"/>
    </xf>
    <xf numFmtId="4" fontId="96" fillId="134" borderId="123" applyNumberFormat="0" applyProtection="0">
      <alignment vertical="center"/>
    </xf>
    <xf numFmtId="4" fontId="69" fillId="66" borderId="131" applyNumberFormat="0" applyProtection="0">
      <alignment horizontal="right" vertical="center"/>
    </xf>
    <xf numFmtId="0" fontId="16" fillId="75" borderId="123" applyNumberFormat="0" applyProtection="0">
      <alignment horizontal="left" vertical="center" indent="1"/>
    </xf>
    <xf numFmtId="4" fontId="32" fillId="67" borderId="123" applyNumberFormat="0" applyProtection="0">
      <alignment horizontal="right" vertical="center"/>
    </xf>
    <xf numFmtId="0" fontId="16" fillId="74" borderId="123" applyNumberFormat="0" applyProtection="0">
      <alignment horizontal="left" vertical="center" indent="1"/>
    </xf>
    <xf numFmtId="0" fontId="16" fillId="63" borderId="123" applyNumberFormat="0" applyProtection="0">
      <alignment horizontal="left" vertical="center" indent="1"/>
    </xf>
    <xf numFmtId="4" fontId="32" fillId="74" borderId="123" applyNumberFormat="0" applyProtection="0">
      <alignment horizontal="right" vertical="center"/>
    </xf>
    <xf numFmtId="4" fontId="96" fillId="134" borderId="123" applyNumberFormat="0" applyProtection="0">
      <alignment horizontal="right" vertical="center"/>
    </xf>
    <xf numFmtId="0" fontId="29" fillId="0" borderId="134" applyNumberFormat="0" applyFill="0" applyAlignment="0" applyProtection="0"/>
    <xf numFmtId="0" fontId="16" fillId="76" borderId="123" applyNumberFormat="0" applyProtection="0">
      <alignment horizontal="left" vertical="center" indent="1"/>
    </xf>
    <xf numFmtId="0" fontId="16" fillId="76" borderId="123" applyNumberFormat="0" applyProtection="0">
      <alignment horizontal="left" vertical="top" indent="1"/>
    </xf>
    <xf numFmtId="0" fontId="16" fillId="63" borderId="123" applyNumberFormat="0" applyProtection="0">
      <alignment horizontal="left" vertical="center" indent="1"/>
    </xf>
    <xf numFmtId="4" fontId="95" fillId="127" borderId="123" applyNumberFormat="0" applyProtection="0">
      <alignment horizontal="right" vertical="center"/>
    </xf>
    <xf numFmtId="4" fontId="16" fillId="75" borderId="131" applyNumberFormat="0" applyProtection="0">
      <alignment horizontal="left" vertical="center" indent="1"/>
    </xf>
    <xf numFmtId="4" fontId="35" fillId="94" borderId="133" applyNumberFormat="0" applyProtection="0">
      <alignment horizontal="left" vertical="center" indent="1"/>
    </xf>
    <xf numFmtId="0" fontId="16" fillId="75" borderId="123" applyNumberFormat="0" applyProtection="0">
      <alignment horizontal="left" vertical="top" indent="1"/>
    </xf>
    <xf numFmtId="4" fontId="32" fillId="68" borderId="123" applyNumberFormat="0" applyProtection="0">
      <alignment horizontal="right" vertical="center"/>
    </xf>
    <xf numFmtId="0" fontId="69" fillId="74" borderId="123" applyNumberFormat="0" applyProtection="0">
      <alignment horizontal="left" vertical="top" indent="1"/>
    </xf>
    <xf numFmtId="4" fontId="69" fillId="96" borderId="130" applyNumberFormat="0" applyProtection="0">
      <alignment horizontal="left" vertical="center" indent="1"/>
    </xf>
    <xf numFmtId="0" fontId="16" fillId="57" borderId="127" applyNumberFormat="0" applyFont="0" applyAlignment="0" applyProtection="0"/>
    <xf numFmtId="4" fontId="33" fillId="93" borderId="133" applyNumberFormat="0" applyProtection="0">
      <alignment horizontal="left" vertical="center" indent="1"/>
    </xf>
    <xf numFmtId="0" fontId="16" fillId="74" borderId="123" applyNumberFormat="0" applyProtection="0">
      <alignment horizontal="left" vertical="center" indent="1"/>
    </xf>
    <xf numFmtId="4" fontId="95" fillId="129" borderId="123" applyNumberFormat="0" applyProtection="0">
      <alignment horizontal="right" vertical="center"/>
    </xf>
    <xf numFmtId="4" fontId="32" fillId="65" borderId="123" applyNumberFormat="0" applyProtection="0">
      <alignment horizontal="right" vertical="center"/>
    </xf>
    <xf numFmtId="4" fontId="95" fillId="128" borderId="123" applyNumberFormat="0" applyProtection="0">
      <alignment horizontal="right" vertical="center"/>
    </xf>
    <xf numFmtId="0" fontId="71" fillId="75" borderId="132" applyBorder="0"/>
    <xf numFmtId="4" fontId="16" fillId="75" borderId="131" applyNumberFormat="0" applyProtection="0">
      <alignment horizontal="left" vertical="center" indent="1"/>
    </xf>
    <xf numFmtId="4" fontId="32" fillId="74" borderId="123" applyNumberFormat="0" applyProtection="0">
      <alignment horizontal="right" vertical="center"/>
    </xf>
    <xf numFmtId="4" fontId="16" fillId="75" borderId="131" applyNumberFormat="0" applyProtection="0">
      <alignment horizontal="left" vertical="center" indent="1"/>
    </xf>
    <xf numFmtId="4" fontId="31" fillId="62" borderId="123" applyNumberFormat="0" applyProtection="0">
      <alignment vertical="center"/>
    </xf>
    <xf numFmtId="0" fontId="67" fillId="91" borderId="128" applyNumberFormat="0" applyAlignment="0" applyProtection="0"/>
    <xf numFmtId="0" fontId="16" fillId="74" borderId="123" applyNumberFormat="0" applyProtection="0">
      <alignment horizontal="left" vertical="top" indent="1"/>
    </xf>
    <xf numFmtId="4" fontId="30" fillId="62" borderId="123" applyNumberFormat="0" applyProtection="0">
      <alignment vertical="center"/>
    </xf>
    <xf numFmtId="4" fontId="32" fillId="66" borderId="123" applyNumberFormat="0" applyProtection="0">
      <alignment horizontal="right" vertical="center"/>
    </xf>
    <xf numFmtId="4" fontId="33" fillId="111" borderId="123" applyNumberFormat="0" applyProtection="0">
      <alignment vertical="center"/>
    </xf>
    <xf numFmtId="4" fontId="69" fillId="74" borderId="131" applyNumberFormat="0" applyProtection="0">
      <alignment horizontal="left" vertical="center" indent="1"/>
    </xf>
    <xf numFmtId="4" fontId="32" fillId="68" borderId="123" applyNumberFormat="0" applyProtection="0">
      <alignment horizontal="right" vertical="center"/>
    </xf>
    <xf numFmtId="0" fontId="16" fillId="78" borderId="127" applyNumberFormat="0" applyFont="0" applyAlignment="0" applyProtection="0"/>
    <xf numFmtId="4" fontId="32" fillId="66" borderId="123" applyNumberFormat="0" applyProtection="0">
      <alignment horizontal="right" vertical="center"/>
    </xf>
    <xf numFmtId="0" fontId="69" fillId="75" borderId="123" applyNumberFormat="0" applyProtection="0">
      <alignment horizontal="left" vertical="top" indent="1"/>
    </xf>
    <xf numFmtId="0" fontId="29" fillId="0" borderId="134" applyNumberFormat="0" applyFill="0" applyAlignment="0" applyProtection="0"/>
    <xf numFmtId="4" fontId="16" fillId="75" borderId="131" applyNumberFormat="0" applyProtection="0">
      <alignment horizontal="left" vertical="center" indent="1"/>
    </xf>
    <xf numFmtId="0" fontId="69" fillId="76" borderId="130" applyNumberFormat="0" applyProtection="0">
      <alignment horizontal="left" vertical="center" indent="1"/>
    </xf>
    <xf numFmtId="0" fontId="16" fillId="78" borderId="127" applyNumberFormat="0" applyFont="0" applyAlignment="0" applyProtection="0"/>
    <xf numFmtId="0" fontId="16" fillId="74" borderId="123" applyNumberFormat="0" applyProtection="0">
      <alignment horizontal="left" vertical="top" indent="1"/>
    </xf>
    <xf numFmtId="0" fontId="16" fillId="76" borderId="123" applyNumberFormat="0" applyProtection="0">
      <alignment horizontal="left" vertical="top" indent="1"/>
    </xf>
    <xf numFmtId="4" fontId="69" fillId="96" borderId="130" applyNumberFormat="0" applyProtection="0">
      <alignment horizontal="left" vertical="center" indent="1"/>
    </xf>
    <xf numFmtId="4" fontId="95" fillId="134" borderId="123" applyNumberFormat="0" applyProtection="0">
      <alignment horizontal="right" vertical="center"/>
    </xf>
    <xf numFmtId="0" fontId="16" fillId="63" borderId="123" applyNumberFormat="0" applyProtection="0">
      <alignment horizontal="left" vertical="top" indent="1"/>
    </xf>
    <xf numFmtId="4" fontId="34" fillId="74" borderId="123" applyNumberFormat="0" applyProtection="0">
      <alignment horizontal="right" vertical="center"/>
    </xf>
    <xf numFmtId="4" fontId="32" fillId="67" borderId="123" applyNumberFormat="0" applyProtection="0">
      <alignment horizontal="right" vertical="center"/>
    </xf>
    <xf numFmtId="0" fontId="72" fillId="63" borderId="123" applyNumberFormat="0" applyProtection="0">
      <alignment horizontal="left" vertical="top" indent="1"/>
    </xf>
    <xf numFmtId="4" fontId="36" fillId="74" borderId="123" applyNumberFormat="0" applyProtection="0">
      <alignment horizontal="right" vertical="center"/>
    </xf>
    <xf numFmtId="4" fontId="33" fillId="111" borderId="123" applyNumberFormat="0" applyProtection="0">
      <alignment vertical="center"/>
    </xf>
    <xf numFmtId="0" fontId="69" fillId="63" borderId="123" applyNumberFormat="0" applyProtection="0">
      <alignment horizontal="left" vertical="top" indent="1"/>
    </xf>
    <xf numFmtId="0" fontId="32" fillId="78" borderId="123" applyNumberFormat="0" applyProtection="0">
      <alignment horizontal="left" vertical="top" indent="1"/>
    </xf>
    <xf numFmtId="4" fontId="69" fillId="72" borderId="130" applyNumberFormat="0" applyProtection="0">
      <alignment horizontal="right" vertical="center"/>
    </xf>
    <xf numFmtId="0" fontId="29" fillId="0" borderId="129" applyNumberFormat="0" applyFill="0" applyAlignment="0" applyProtection="0"/>
    <xf numFmtId="4" fontId="72" fillId="78" borderId="123" applyNumberFormat="0" applyProtection="0">
      <alignment vertical="center"/>
    </xf>
    <xf numFmtId="4" fontId="95" fillId="93" borderId="123" applyNumberFormat="0" applyProtection="0">
      <alignment horizontal="right" vertical="center"/>
    </xf>
    <xf numFmtId="4" fontId="30" fillId="62" borderId="123" applyNumberFormat="0" applyProtection="0">
      <alignment vertical="center"/>
    </xf>
    <xf numFmtId="0" fontId="16" fillId="74" borderId="123" applyNumberFormat="0" applyProtection="0">
      <alignment horizontal="left" vertical="center" indent="1"/>
    </xf>
    <xf numFmtId="0" fontId="91" fillId="84" borderId="126" applyNumberFormat="0" applyAlignment="0" applyProtection="0"/>
    <xf numFmtId="4" fontId="69" fillId="112" borderId="130" applyNumberFormat="0" applyProtection="0">
      <alignment horizontal="right" vertical="center"/>
    </xf>
    <xf numFmtId="4" fontId="32" fillId="71" borderId="123" applyNumberFormat="0" applyProtection="0">
      <alignment horizontal="right" vertical="center"/>
    </xf>
    <xf numFmtId="4" fontId="94" fillId="111" borderId="123" applyNumberFormat="0" applyProtection="0">
      <alignment vertical="center"/>
    </xf>
    <xf numFmtId="4" fontId="69" fillId="66" borderId="131" applyNumberFormat="0" applyProtection="0">
      <alignment horizontal="right" vertical="center"/>
    </xf>
    <xf numFmtId="0" fontId="16" fillId="76" borderId="123" applyNumberFormat="0" applyProtection="0">
      <alignment horizontal="left" vertical="top" indent="1"/>
    </xf>
    <xf numFmtId="4" fontId="32" fillId="78" borderId="123" applyNumberFormat="0" applyProtection="0">
      <alignment horizontal="left" vertical="center" indent="1"/>
    </xf>
    <xf numFmtId="4" fontId="69" fillId="96" borderId="130" applyNumberFormat="0" applyProtection="0">
      <alignment horizontal="left" vertical="center" indent="1"/>
    </xf>
    <xf numFmtId="4" fontId="69" fillId="111" borderId="130" applyNumberFormat="0" applyProtection="0">
      <alignment horizontal="left" vertical="center" indent="1"/>
    </xf>
    <xf numFmtId="4" fontId="32" fillId="78" borderId="123" applyNumberFormat="0" applyProtection="0">
      <alignment vertical="center"/>
    </xf>
    <xf numFmtId="4" fontId="32" fillId="78" borderId="123" applyNumberFormat="0" applyProtection="0">
      <alignment vertical="center"/>
    </xf>
    <xf numFmtId="4" fontId="34" fillId="74" borderId="123" applyNumberFormat="0" applyProtection="0">
      <alignment horizontal="right" vertical="center"/>
    </xf>
    <xf numFmtId="4" fontId="36" fillId="74" borderId="123" applyNumberFormat="0" applyProtection="0">
      <alignment horizontal="right" vertical="center"/>
    </xf>
    <xf numFmtId="4" fontId="30" fillId="62" borderId="123" applyNumberFormat="0" applyProtection="0">
      <alignment vertical="center"/>
    </xf>
    <xf numFmtId="4" fontId="69" fillId="96" borderId="130" applyNumberFormat="0" applyProtection="0">
      <alignment horizontal="left" vertical="center" indent="1"/>
    </xf>
    <xf numFmtId="0" fontId="69" fillId="74" borderId="123" applyNumberFormat="0" applyProtection="0">
      <alignment horizontal="left" vertical="top" indent="1"/>
    </xf>
    <xf numFmtId="4" fontId="95" fillId="127" borderId="123" applyNumberFormat="0" applyProtection="0">
      <alignment horizontal="right" vertical="center"/>
    </xf>
    <xf numFmtId="4" fontId="32" fillId="70" borderId="123" applyNumberFormat="0" applyProtection="0">
      <alignment horizontal="right" vertical="center"/>
    </xf>
    <xf numFmtId="4" fontId="69" fillId="69" borderId="130" applyNumberFormat="0" applyProtection="0">
      <alignment horizontal="right" vertical="center"/>
    </xf>
    <xf numFmtId="4" fontId="32" fillId="66" borderId="123" applyNumberFormat="0" applyProtection="0">
      <alignment horizontal="right" vertical="center"/>
    </xf>
    <xf numFmtId="4" fontId="69" fillId="0" borderId="130" applyNumberFormat="0" applyProtection="0">
      <alignment horizontal="right" vertical="center"/>
    </xf>
    <xf numFmtId="0" fontId="69" fillId="57" borderId="130" applyNumberFormat="0" applyFont="0" applyAlignment="0" applyProtection="0"/>
    <xf numFmtId="0" fontId="29" fillId="0" borderId="134" applyNumberFormat="0" applyFill="0" applyAlignment="0" applyProtection="0"/>
    <xf numFmtId="0" fontId="16" fillId="76" borderId="123" applyNumberFormat="0" applyProtection="0">
      <alignment horizontal="left" vertical="top" indent="1"/>
    </xf>
    <xf numFmtId="4" fontId="95" fillId="128" borderId="123" applyNumberFormat="0" applyProtection="0">
      <alignment horizontal="right" vertical="center"/>
    </xf>
    <xf numFmtId="0" fontId="72" fillId="78" borderId="123" applyNumberFormat="0" applyProtection="0">
      <alignment horizontal="left" vertical="top" indent="1"/>
    </xf>
    <xf numFmtId="0" fontId="16" fillId="76" borderId="123" applyNumberFormat="0" applyProtection="0">
      <alignment horizontal="left" vertical="center" indent="1"/>
    </xf>
    <xf numFmtId="4" fontId="32" fillId="74" borderId="123" applyNumberFormat="0" applyProtection="0">
      <alignment horizontal="right" vertical="center"/>
    </xf>
    <xf numFmtId="4" fontId="69" fillId="96" borderId="130" applyNumberFormat="0" applyProtection="0">
      <alignment horizontal="left" vertical="center" indent="1"/>
    </xf>
    <xf numFmtId="0" fontId="16" fillId="74" borderId="123" applyNumberFormat="0" applyProtection="0">
      <alignment horizontal="left" vertical="top" indent="1"/>
    </xf>
    <xf numFmtId="4" fontId="69" fillId="96" borderId="130" applyNumberFormat="0" applyProtection="0">
      <alignment horizontal="left" vertical="center" indent="1"/>
    </xf>
    <xf numFmtId="4" fontId="32" fillId="64" borderId="123" applyNumberFormat="0" applyProtection="0">
      <alignment horizontal="right" vertical="center"/>
    </xf>
    <xf numFmtId="4" fontId="32" fillId="63" borderId="123" applyNumberFormat="0" applyProtection="0">
      <alignment horizontal="left" vertical="center" indent="1"/>
    </xf>
    <xf numFmtId="4" fontId="97" fillId="134" borderId="123" applyNumberFormat="0" applyProtection="0">
      <alignment horizontal="right" vertical="center"/>
    </xf>
    <xf numFmtId="4" fontId="32" fillId="72" borderId="123" applyNumberFormat="0" applyProtection="0">
      <alignment horizontal="right" vertical="center"/>
    </xf>
    <xf numFmtId="0" fontId="30" fillId="62" borderId="123" applyNumberFormat="0" applyProtection="0">
      <alignment horizontal="left" vertical="top" indent="1"/>
    </xf>
    <xf numFmtId="4" fontId="95" fillId="131" borderId="123" applyNumberFormat="0" applyProtection="0">
      <alignment horizontal="right" vertical="center"/>
    </xf>
    <xf numFmtId="0" fontId="32" fillId="63" borderId="123" applyNumberFormat="0" applyProtection="0">
      <alignment horizontal="left" vertical="top" indent="1"/>
    </xf>
    <xf numFmtId="4" fontId="95" fillId="83" borderId="123" applyNumberFormat="0" applyProtection="0">
      <alignment horizontal="right" vertical="center"/>
    </xf>
    <xf numFmtId="4" fontId="69" fillId="62" borderId="130" applyNumberFormat="0" applyProtection="0">
      <alignment vertical="center"/>
    </xf>
    <xf numFmtId="0" fontId="57" fillId="91" borderId="126" applyNumberFormat="0" applyAlignment="0" applyProtection="0"/>
    <xf numFmtId="4" fontId="69" fillId="73" borderId="131" applyNumberFormat="0" applyProtection="0">
      <alignment horizontal="left" vertical="center" indent="1"/>
    </xf>
    <xf numFmtId="4" fontId="69" fillId="64" borderId="130" applyNumberFormat="0" applyProtection="0">
      <alignment horizontal="right" vertical="center"/>
    </xf>
    <xf numFmtId="4" fontId="32" fillId="70" borderId="123" applyNumberFormat="0" applyProtection="0">
      <alignment horizontal="right" vertical="center"/>
    </xf>
    <xf numFmtId="0" fontId="32" fillId="78" borderId="123" applyNumberFormat="0" applyProtection="0">
      <alignment horizontal="left" vertical="top" indent="1"/>
    </xf>
    <xf numFmtId="4" fontId="95" fillId="132" borderId="123" applyNumberFormat="0" applyProtection="0">
      <alignment horizontal="right" vertical="center"/>
    </xf>
    <xf numFmtId="4" fontId="32" fillId="72" borderId="123" applyNumberFormat="0" applyProtection="0">
      <alignment horizontal="right" vertical="center"/>
    </xf>
    <xf numFmtId="0" fontId="16" fillId="75" borderId="123" applyNumberFormat="0" applyProtection="0">
      <alignment horizontal="left" vertical="center" indent="1"/>
    </xf>
    <xf numFmtId="0" fontId="16" fillId="75" borderId="123" applyNumberFormat="0" applyProtection="0">
      <alignment horizontal="left" vertical="center" indent="1"/>
    </xf>
    <xf numFmtId="0" fontId="16" fillId="63" borderId="123" applyNumberFormat="0" applyProtection="0">
      <alignment horizontal="left" vertical="center" indent="1"/>
    </xf>
    <xf numFmtId="0" fontId="16" fillId="75" borderId="123" applyNumberFormat="0" applyProtection="0">
      <alignment horizontal="left" vertical="top" indent="1"/>
    </xf>
    <xf numFmtId="0" fontId="16" fillId="74" borderId="123" applyNumberFormat="0" applyProtection="0">
      <alignment horizontal="left" vertical="top" indent="1"/>
    </xf>
    <xf numFmtId="4" fontId="32" fillId="78" borderId="123" applyNumberFormat="0" applyProtection="0">
      <alignment vertical="center"/>
    </xf>
    <xf numFmtId="4" fontId="96" fillId="134" borderId="123" applyNumberFormat="0" applyProtection="0">
      <alignment vertical="center"/>
    </xf>
    <xf numFmtId="4" fontId="96" fillId="134" borderId="123" applyNumberFormat="0" applyProtection="0">
      <alignment horizontal="right" vertical="center"/>
    </xf>
    <xf numFmtId="37" fontId="39" fillId="0" borderId="124" applyNumberFormat="0"/>
    <xf numFmtId="0" fontId="69" fillId="114" borderId="122"/>
    <xf numFmtId="4" fontId="69" fillId="0" borderId="130" applyNumberFormat="0" applyProtection="0">
      <alignment horizontal="right" vertical="center"/>
    </xf>
    <xf numFmtId="4" fontId="69" fillId="72" borderId="130" applyNumberFormat="0" applyProtection="0">
      <alignment horizontal="right" vertical="center"/>
    </xf>
    <xf numFmtId="4" fontId="32" fillId="63" borderId="123" applyNumberFormat="0" applyProtection="0">
      <alignment horizontal="left" vertical="center" indent="1"/>
    </xf>
    <xf numFmtId="4" fontId="36" fillId="74" borderId="123" applyNumberFormat="0" applyProtection="0">
      <alignment horizontal="right" vertical="center"/>
    </xf>
    <xf numFmtId="0" fontId="30" fillId="62" borderId="123" applyNumberFormat="0" applyProtection="0">
      <alignment horizontal="left" vertical="top" indent="1"/>
    </xf>
    <xf numFmtId="4" fontId="32" fillId="68" borderId="123" applyNumberFormat="0" applyProtection="0">
      <alignment horizontal="right" vertical="center"/>
    </xf>
    <xf numFmtId="4" fontId="32" fillId="67" borderId="123" applyNumberFormat="0" applyProtection="0">
      <alignment horizontal="right" vertical="center"/>
    </xf>
    <xf numFmtId="4" fontId="32" fillId="63" borderId="123" applyNumberFormat="0" applyProtection="0">
      <alignment horizontal="right" vertical="center"/>
    </xf>
    <xf numFmtId="4" fontId="32" fillId="72" borderId="123" applyNumberFormat="0" applyProtection="0">
      <alignment horizontal="right" vertical="center"/>
    </xf>
    <xf numFmtId="0" fontId="16" fillId="75" borderId="123" applyNumberFormat="0" applyProtection="0">
      <alignment horizontal="left" vertical="top" indent="1"/>
    </xf>
    <xf numFmtId="4" fontId="69" fillId="73" borderId="131" applyNumberFormat="0" applyProtection="0">
      <alignment horizontal="left" vertical="center" indent="1"/>
    </xf>
    <xf numFmtId="4" fontId="69" fillId="70" borderId="130" applyNumberFormat="0" applyProtection="0">
      <alignment horizontal="right" vertical="center"/>
    </xf>
    <xf numFmtId="4" fontId="32" fillId="78" borderId="123" applyNumberFormat="0" applyProtection="0">
      <alignment vertical="center"/>
    </xf>
    <xf numFmtId="0" fontId="69" fillId="84" borderId="130" applyNumberFormat="0" applyProtection="0">
      <alignment horizontal="left" vertical="center" indent="1"/>
    </xf>
    <xf numFmtId="4" fontId="69" fillId="71" borderId="130" applyNumberFormat="0" applyProtection="0">
      <alignment horizontal="right" vertical="center"/>
    </xf>
    <xf numFmtId="4" fontId="69" fillId="111" borderId="130" applyNumberFormat="0" applyProtection="0">
      <alignment horizontal="left" vertical="center" indent="1"/>
    </xf>
    <xf numFmtId="4" fontId="69" fillId="63" borderId="130" applyNumberFormat="0" applyProtection="0">
      <alignment horizontal="right" vertical="center"/>
    </xf>
    <xf numFmtId="4" fontId="69" fillId="67" borderId="130" applyNumberFormat="0" applyProtection="0">
      <alignment horizontal="right" vertical="center"/>
    </xf>
    <xf numFmtId="4" fontId="95" fillId="111" borderId="123" applyNumberFormat="0" applyProtection="0">
      <alignment horizontal="left" vertical="center" indent="1"/>
    </xf>
    <xf numFmtId="4" fontId="33" fillId="111" borderId="123" applyNumberFormat="0" applyProtection="0">
      <alignment vertical="center"/>
    </xf>
    <xf numFmtId="4" fontId="74" fillId="79" borderId="131" applyNumberFormat="0" applyProtection="0">
      <alignment horizontal="left" vertical="center" indent="1"/>
    </xf>
    <xf numFmtId="4" fontId="69" fillId="63" borderId="130" applyNumberFormat="0" applyProtection="0">
      <alignment horizontal="right" vertical="center"/>
    </xf>
    <xf numFmtId="0" fontId="67" fillId="84" borderId="128" applyNumberFormat="0" applyAlignment="0" applyProtection="0"/>
    <xf numFmtId="4" fontId="32" fillId="65" borderId="123" applyNumberFormat="0" applyProtection="0">
      <alignment horizontal="right" vertical="center"/>
    </xf>
    <xf numFmtId="0" fontId="16" fillId="57" borderId="127" applyNumberFormat="0" applyFont="0" applyAlignment="0" applyProtection="0"/>
    <xf numFmtId="0" fontId="69" fillId="75" borderId="123" applyNumberFormat="0" applyProtection="0">
      <alignment horizontal="left" vertical="top" indent="1"/>
    </xf>
    <xf numFmtId="4" fontId="95" fillId="95" borderId="123" applyNumberFormat="0" applyProtection="0">
      <alignment horizontal="right" vertical="center"/>
    </xf>
    <xf numFmtId="0" fontId="69" fillId="76" borderId="123" applyNumberFormat="0" applyProtection="0">
      <alignment horizontal="left" vertical="top" indent="1"/>
    </xf>
    <xf numFmtId="0" fontId="16" fillId="77" borderId="122" applyNumberFormat="0">
      <protection locked="0"/>
    </xf>
    <xf numFmtId="4" fontId="32" fillId="70" borderId="123" applyNumberFormat="0" applyProtection="0">
      <alignment horizontal="right" vertical="center"/>
    </xf>
    <xf numFmtId="4" fontId="69" fillId="69" borderId="130" applyNumberFormat="0" applyProtection="0">
      <alignment horizontal="right" vertical="center"/>
    </xf>
    <xf numFmtId="0" fontId="16" fillId="75" borderId="123" applyNumberFormat="0" applyProtection="0">
      <alignment horizontal="left" vertical="center" indent="1"/>
    </xf>
    <xf numFmtId="0" fontId="16" fillId="78" borderId="127" applyNumberFormat="0" applyFont="0" applyAlignment="0" applyProtection="0"/>
    <xf numFmtId="0" fontId="69" fillId="57" borderId="130" applyNumberFormat="0" applyFont="0" applyAlignment="0" applyProtection="0"/>
    <xf numFmtId="4" fontId="32" fillId="78" borderId="123" applyNumberFormat="0" applyProtection="0">
      <alignment horizontal="left" vertical="center" indent="1"/>
    </xf>
    <xf numFmtId="4" fontId="32" fillId="72" borderId="123" applyNumberFormat="0" applyProtection="0">
      <alignment horizontal="right" vertical="center"/>
    </xf>
    <xf numFmtId="4" fontId="96" fillId="134" borderId="123" applyNumberFormat="0" applyProtection="0">
      <alignment horizontal="right" vertical="center"/>
    </xf>
    <xf numFmtId="0" fontId="16" fillId="75" borderId="123" applyNumberFormat="0" applyProtection="0">
      <alignment horizontal="left" vertical="center" indent="1"/>
    </xf>
    <xf numFmtId="4" fontId="32" fillId="69" borderId="123" applyNumberFormat="0" applyProtection="0">
      <alignment horizontal="right" vertical="center"/>
    </xf>
    <xf numFmtId="0" fontId="29" fillId="0" borderId="129" applyNumberFormat="0" applyFill="0" applyAlignment="0" applyProtection="0"/>
    <xf numFmtId="0" fontId="69" fillId="113" borderId="130" applyNumberFormat="0" applyProtection="0">
      <alignment horizontal="left" vertical="center" indent="1"/>
    </xf>
    <xf numFmtId="4" fontId="32" fillId="72" borderId="123" applyNumberFormat="0" applyProtection="0">
      <alignment horizontal="right" vertical="center"/>
    </xf>
    <xf numFmtId="4" fontId="32" fillId="63" borderId="123" applyNumberFormat="0" applyProtection="0">
      <alignment horizontal="right" vertical="center"/>
    </xf>
    <xf numFmtId="0" fontId="16" fillId="76" borderId="123" applyNumberFormat="0" applyProtection="0">
      <alignment horizontal="left" vertical="center" indent="1"/>
    </xf>
    <xf numFmtId="4" fontId="32" fillId="69" borderId="123" applyNumberFormat="0" applyProtection="0">
      <alignment horizontal="right" vertical="center"/>
    </xf>
    <xf numFmtId="4" fontId="69" fillId="111" borderId="130" applyNumberFormat="0" applyProtection="0">
      <alignment horizontal="left" vertical="center" indent="1"/>
    </xf>
    <xf numFmtId="0" fontId="16" fillId="76" borderId="123" applyNumberFormat="0" applyProtection="0">
      <alignment horizontal="left" vertical="center" indent="1"/>
    </xf>
    <xf numFmtId="0" fontId="16" fillId="63" borderId="123" applyNumberFormat="0" applyProtection="0">
      <alignment horizontal="left" vertical="center" indent="1"/>
    </xf>
    <xf numFmtId="4" fontId="33" fillId="93" borderId="133" applyNumberFormat="0" applyProtection="0">
      <alignment horizontal="left" vertical="center" indent="1"/>
    </xf>
    <xf numFmtId="4" fontId="95" fillId="134" borderId="123" applyNumberFormat="0" applyProtection="0">
      <alignment vertical="center"/>
    </xf>
    <xf numFmtId="4" fontId="32" fillId="71" borderId="123" applyNumberFormat="0" applyProtection="0">
      <alignment horizontal="right" vertical="center"/>
    </xf>
    <xf numFmtId="0" fontId="57" fillId="91" borderId="126" applyNumberFormat="0" applyAlignment="0" applyProtection="0"/>
    <xf numFmtId="4" fontId="30" fillId="62" borderId="123" applyNumberFormat="0" applyProtection="0">
      <alignment horizontal="left" vertical="center" indent="1"/>
    </xf>
    <xf numFmtId="0" fontId="16" fillId="63" borderId="123" applyNumberFormat="0" applyProtection="0">
      <alignment horizontal="left" vertical="top" indent="1"/>
    </xf>
    <xf numFmtId="0" fontId="16" fillId="63" borderId="123" applyNumberFormat="0" applyProtection="0">
      <alignment horizontal="left" vertical="center" indent="1"/>
    </xf>
    <xf numFmtId="4" fontId="95" fillId="134" borderId="123" applyNumberFormat="0" applyProtection="0">
      <alignment vertical="center"/>
    </xf>
    <xf numFmtId="4" fontId="96" fillId="134" borderId="123" applyNumberFormat="0" applyProtection="0">
      <alignment horizontal="right" vertical="center"/>
    </xf>
    <xf numFmtId="4" fontId="36" fillId="74" borderId="123" applyNumberFormat="0" applyProtection="0">
      <alignment horizontal="right" vertical="center"/>
    </xf>
    <xf numFmtId="4" fontId="96" fillId="134" borderId="123" applyNumberFormat="0" applyProtection="0">
      <alignment vertical="center"/>
    </xf>
    <xf numFmtId="4" fontId="97" fillId="134" borderId="123" applyNumberFormat="0" applyProtection="0">
      <alignment horizontal="right" vertical="center"/>
    </xf>
    <xf numFmtId="173" fontId="39" fillId="0" borderId="125" applyFill="0"/>
    <xf numFmtId="0" fontId="16" fillId="63" borderId="123" applyNumberFormat="0" applyProtection="0">
      <alignment horizontal="left" vertical="top" indent="1"/>
    </xf>
    <xf numFmtId="0" fontId="32" fillId="78" borderId="123" applyNumberFormat="0" applyProtection="0">
      <alignment horizontal="left" vertical="top" indent="1"/>
    </xf>
    <xf numFmtId="4" fontId="34" fillId="74" borderId="123" applyNumberFormat="0" applyProtection="0">
      <alignment horizontal="right" vertical="center"/>
    </xf>
    <xf numFmtId="4" fontId="69" fillId="112" borderId="130" applyNumberFormat="0" applyProtection="0">
      <alignment horizontal="right" vertical="center"/>
    </xf>
    <xf numFmtId="0" fontId="16" fillId="75" borderId="123" applyNumberFormat="0" applyProtection="0">
      <alignment horizontal="left" vertical="top" indent="1"/>
    </xf>
    <xf numFmtId="4" fontId="32" fillId="67" borderId="123" applyNumberFormat="0" applyProtection="0">
      <alignment horizontal="right" vertical="center"/>
    </xf>
    <xf numFmtId="4" fontId="33" fillId="93" borderId="133" applyNumberFormat="0" applyProtection="0">
      <alignment horizontal="left" vertical="center" indent="1"/>
    </xf>
    <xf numFmtId="4" fontId="32" fillId="66" borderId="123" applyNumberFormat="0" applyProtection="0">
      <alignment horizontal="right" vertical="center"/>
    </xf>
    <xf numFmtId="4" fontId="69" fillId="96" borderId="130" applyNumberFormat="0" applyProtection="0">
      <alignment horizontal="left" vertical="center" indent="1"/>
    </xf>
    <xf numFmtId="4" fontId="95" fillId="83" borderId="123" applyNumberFormat="0" applyProtection="0">
      <alignment horizontal="right" vertical="center"/>
    </xf>
    <xf numFmtId="4" fontId="69" fillId="96" borderId="130" applyNumberFormat="0" applyProtection="0">
      <alignment horizontal="left" vertical="center" indent="1"/>
    </xf>
    <xf numFmtId="0" fontId="85" fillId="84" borderId="126" applyNumberFormat="0" applyAlignment="0" applyProtection="0"/>
    <xf numFmtId="0" fontId="17" fillId="0" borderId="0"/>
    <xf numFmtId="183" fontId="5" fillId="0" borderId="0" applyFont="0" applyFill="0" applyBorder="0" applyProtection="0">
      <alignment vertical="top"/>
    </xf>
    <xf numFmtId="176" fontId="119" fillId="0" borderId="0" applyFill="0" applyBorder="0">
      <alignment vertical="center"/>
    </xf>
    <xf numFmtId="176" fontId="118" fillId="47" borderId="0"/>
    <xf numFmtId="176" fontId="104" fillId="147" borderId="0" applyBorder="0">
      <alignment vertical="center"/>
    </xf>
    <xf numFmtId="183" fontId="5" fillId="0" borderId="0" applyFont="0" applyFill="0" applyBorder="0" applyProtection="0">
      <alignment vertical="top"/>
    </xf>
    <xf numFmtId="184" fontId="118" fillId="0" borderId="0" applyFont="0" applyFill="0" applyBorder="0" applyProtection="0">
      <alignment vertical="top"/>
    </xf>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3" fillId="0" borderId="0" applyFont="0" applyFill="0" applyBorder="0" applyAlignment="0" applyProtection="0"/>
    <xf numFmtId="0" fontId="5" fillId="0" borderId="0"/>
    <xf numFmtId="0" fontId="16" fillId="0" borderId="0"/>
    <xf numFmtId="177" fontId="5" fillId="148" borderId="135">
      <alignment vertical="center"/>
    </xf>
    <xf numFmtId="178" fontId="25" fillId="0" borderId="0"/>
    <xf numFmtId="178" fontId="5" fillId="0" borderId="0"/>
    <xf numFmtId="178" fontId="13" fillId="0" borderId="0"/>
    <xf numFmtId="9" fontId="13" fillId="0" borderId="0" applyFont="0" applyFill="0" applyBorder="0" applyAlignment="0" applyProtection="0"/>
    <xf numFmtId="178" fontId="16" fillId="0" borderId="0"/>
    <xf numFmtId="178" fontId="16" fillId="0" borderId="0"/>
    <xf numFmtId="178" fontId="17" fillId="0" borderId="0"/>
    <xf numFmtId="178" fontId="16" fillId="0" borderId="0"/>
    <xf numFmtId="178" fontId="17" fillId="0" borderId="0"/>
    <xf numFmtId="178" fontId="17"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7" fillId="0" borderId="0"/>
    <xf numFmtId="178" fontId="17" fillId="0" borderId="0"/>
    <xf numFmtId="178" fontId="17" fillId="0" borderId="0"/>
    <xf numFmtId="178" fontId="16" fillId="0" borderId="0"/>
    <xf numFmtId="178" fontId="17" fillId="0" borderId="0"/>
    <xf numFmtId="178" fontId="16" fillId="0" borderId="0"/>
    <xf numFmtId="178" fontId="17" fillId="0" borderId="0"/>
    <xf numFmtId="178" fontId="17" fillId="0" borderId="0"/>
    <xf numFmtId="178" fontId="17"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83" fillId="0" borderId="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83" fillId="0" borderId="0"/>
    <xf numFmtId="178" fontId="16" fillId="0" borderId="0" applyFont="0" applyFill="0" applyBorder="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alignment vertical="center"/>
    </xf>
    <xf numFmtId="178" fontId="17" fillId="0" borderId="0"/>
    <xf numFmtId="178" fontId="17" fillId="0" borderId="0"/>
    <xf numFmtId="178" fontId="17" fillId="0" borderId="0"/>
    <xf numFmtId="178" fontId="17" fillId="0" borderId="0"/>
    <xf numFmtId="178" fontId="17" fillId="0" borderId="0"/>
    <xf numFmtId="178" fontId="17" fillId="0" borderId="0"/>
    <xf numFmtId="178" fontId="16" fillId="0" borderId="0">
      <alignment vertical="center"/>
    </xf>
    <xf numFmtId="178" fontId="16" fillId="0" borderId="0">
      <alignment vertical="center"/>
    </xf>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7" fillId="0" borderId="0"/>
    <xf numFmtId="178" fontId="17" fillId="0" borderId="0"/>
    <xf numFmtId="178" fontId="17" fillId="0" borderId="0"/>
    <xf numFmtId="178" fontId="16" fillId="0" borderId="0"/>
    <xf numFmtId="178" fontId="16" fillId="0" borderId="0"/>
    <xf numFmtId="178" fontId="16" fillId="0" borderId="0"/>
    <xf numFmtId="178" fontId="16" fillId="0" borderId="0"/>
    <xf numFmtId="178" fontId="16" fillId="0" borderId="0"/>
    <xf numFmtId="178" fontId="17" fillId="0" borderId="0"/>
    <xf numFmtId="178" fontId="17" fillId="0" borderId="0">
      <alignment vertical="justify"/>
    </xf>
    <xf numFmtId="178" fontId="32" fillId="74" borderId="0" applyNumberFormat="0" applyBorder="0" applyAlignment="0" applyProtection="0"/>
    <xf numFmtId="178" fontId="32" fillId="74" borderId="0" applyNumberFormat="0" applyBorder="0" applyAlignment="0" applyProtection="0"/>
    <xf numFmtId="178" fontId="32" fillId="63" borderId="0" applyNumberFormat="0" applyBorder="0" applyAlignment="0" applyProtection="0"/>
    <xf numFmtId="178" fontId="32" fillId="63" borderId="0" applyNumberFormat="0" applyBorder="0" applyAlignment="0" applyProtection="0"/>
    <xf numFmtId="178" fontId="32" fillId="71" borderId="0" applyNumberFormat="0" applyBorder="0" applyAlignment="0" applyProtection="0"/>
    <xf numFmtId="178" fontId="32" fillId="71" borderId="0" applyNumberFormat="0" applyBorder="0" applyAlignment="0" applyProtection="0"/>
    <xf numFmtId="178" fontId="32" fillId="117" borderId="0" applyNumberFormat="0" applyBorder="0" applyAlignment="0" applyProtection="0"/>
    <xf numFmtId="178" fontId="32" fillId="117" borderId="0" applyNumberFormat="0" applyBorder="0" applyAlignment="0" applyProtection="0"/>
    <xf numFmtId="178" fontId="32" fillId="74" borderId="0" applyNumberFormat="0" applyBorder="0" applyAlignment="0" applyProtection="0"/>
    <xf numFmtId="178" fontId="32" fillId="74" borderId="0" applyNumberFormat="0" applyBorder="0" applyAlignment="0" applyProtection="0"/>
    <xf numFmtId="178" fontId="32" fillId="85" borderId="0" applyNumberFormat="0" applyBorder="0" applyAlignment="0" applyProtection="0"/>
    <xf numFmtId="178" fontId="32" fillId="85" borderId="0" applyNumberFormat="0" applyBorder="0" applyAlignment="0" applyProtection="0"/>
    <xf numFmtId="178" fontId="32" fillId="84" borderId="0" applyNumberFormat="0" applyBorder="0" applyAlignment="0" applyProtection="0"/>
    <xf numFmtId="178" fontId="32" fillId="84" borderId="0" applyNumberFormat="0" applyBorder="0" applyAlignment="0" applyProtection="0"/>
    <xf numFmtId="178" fontId="32" fillId="63" borderId="0" applyNumberFormat="0" applyBorder="0" applyAlignment="0" applyProtection="0"/>
    <xf numFmtId="178" fontId="32" fillId="63" borderId="0" applyNumberFormat="0" applyBorder="0" applyAlignment="0" applyProtection="0"/>
    <xf numFmtId="178" fontId="32" fillId="70" borderId="0" applyNumberFormat="0" applyBorder="0" applyAlignment="0" applyProtection="0"/>
    <xf numFmtId="178" fontId="32" fillId="70" borderId="0" applyNumberFormat="0" applyBorder="0" applyAlignment="0" applyProtection="0"/>
    <xf numFmtId="178" fontId="32" fillId="120" borderId="0" applyNumberFormat="0" applyBorder="0" applyAlignment="0" applyProtection="0"/>
    <xf numFmtId="178" fontId="32" fillId="120" borderId="0" applyNumberFormat="0" applyBorder="0" applyAlignment="0" applyProtection="0"/>
    <xf numFmtId="178" fontId="32" fillId="75" borderId="0" applyNumberFormat="0" applyBorder="0" applyAlignment="0" applyProtection="0"/>
    <xf numFmtId="178" fontId="32" fillId="75" borderId="0" applyNumberFormat="0" applyBorder="0" applyAlignment="0" applyProtection="0"/>
    <xf numFmtId="178" fontId="32" fillId="85" borderId="0" applyNumberFormat="0" applyBorder="0" applyAlignment="0" applyProtection="0"/>
    <xf numFmtId="178" fontId="32" fillId="85" borderId="0" applyNumberFormat="0" applyBorder="0" applyAlignment="0" applyProtection="0"/>
    <xf numFmtId="178" fontId="55" fillId="121" borderId="0" applyNumberFormat="0" applyBorder="0" applyAlignment="0" applyProtection="0"/>
    <xf numFmtId="178" fontId="55" fillId="121" borderId="0" applyNumberFormat="0" applyBorder="0" applyAlignment="0" applyProtection="0"/>
    <xf numFmtId="178" fontId="55" fillId="63" borderId="0" applyNumberFormat="0" applyBorder="0" applyAlignment="0" applyProtection="0"/>
    <xf numFmtId="178" fontId="55" fillId="63" borderId="0" applyNumberFormat="0" applyBorder="0" applyAlignment="0" applyProtection="0"/>
    <xf numFmtId="178" fontId="55" fillId="70" borderId="0" applyNumberFormat="0" applyBorder="0" applyAlignment="0" applyProtection="0"/>
    <xf numFmtId="178" fontId="55" fillId="70" borderId="0" applyNumberFormat="0" applyBorder="0" applyAlignment="0" applyProtection="0"/>
    <xf numFmtId="178" fontId="55" fillId="120" borderId="0" applyNumberFormat="0" applyBorder="0" applyAlignment="0" applyProtection="0"/>
    <xf numFmtId="178" fontId="55" fillId="120" borderId="0" applyNumberFormat="0" applyBorder="0" applyAlignment="0" applyProtection="0"/>
    <xf numFmtId="178" fontId="55" fillId="121" borderId="0" applyNumberFormat="0" applyBorder="0" applyAlignment="0" applyProtection="0"/>
    <xf numFmtId="178" fontId="55" fillId="121" borderId="0" applyNumberFormat="0" applyBorder="0" applyAlignment="0" applyProtection="0"/>
    <xf numFmtId="178" fontId="55" fillId="67" borderId="0" applyNumberFormat="0" applyBorder="0" applyAlignment="0" applyProtection="0"/>
    <xf numFmtId="178" fontId="55" fillId="67" borderId="0" applyNumberFormat="0" applyBorder="0" applyAlignment="0" applyProtection="0"/>
    <xf numFmtId="178" fontId="27" fillId="98" borderId="0" applyNumberFormat="0" applyBorder="0" applyAlignment="0" applyProtection="0"/>
    <xf numFmtId="178" fontId="27" fillId="56" borderId="0" applyNumberFormat="0" applyBorder="0" applyAlignment="0" applyProtection="0"/>
    <xf numFmtId="178" fontId="28" fillId="99" borderId="0" applyNumberFormat="0" applyBorder="0" applyAlignment="0" applyProtection="0"/>
    <xf numFmtId="178" fontId="28" fillId="86" borderId="0" applyNumberFormat="0" applyBorder="0" applyAlignment="0" applyProtection="0"/>
    <xf numFmtId="178" fontId="28" fillId="86" borderId="0" applyNumberFormat="0" applyBorder="0" applyAlignment="0" applyProtection="0"/>
    <xf numFmtId="178" fontId="27" fillId="100" borderId="0" applyNumberFormat="0" applyBorder="0" applyAlignment="0" applyProtection="0"/>
    <xf numFmtId="178" fontId="27" fillId="55" borderId="0" applyNumberFormat="0" applyBorder="0" applyAlignment="0" applyProtection="0"/>
    <xf numFmtId="178" fontId="28" fillId="52" borderId="0" applyNumberFormat="0" applyBorder="0" applyAlignment="0" applyProtection="0"/>
    <xf numFmtId="178" fontId="28" fillId="87" borderId="0" applyNumberFormat="0" applyBorder="0" applyAlignment="0" applyProtection="0"/>
    <xf numFmtId="178" fontId="28" fillId="87" borderId="0" applyNumberFormat="0" applyBorder="0" applyAlignment="0" applyProtection="0"/>
    <xf numFmtId="178" fontId="27" fillId="102" borderId="0" applyNumberFormat="0" applyBorder="0" applyAlignment="0" applyProtection="0"/>
    <xf numFmtId="178" fontId="27" fillId="103" borderId="0" applyNumberFormat="0" applyBorder="0" applyAlignment="0" applyProtection="0"/>
    <xf numFmtId="178" fontId="28" fillId="104" borderId="0" applyNumberFormat="0" applyBorder="0" applyAlignment="0" applyProtection="0"/>
    <xf numFmtId="178" fontId="28" fillId="101" borderId="0" applyNumberFormat="0" applyBorder="0" applyAlignment="0" applyProtection="0"/>
    <xf numFmtId="178" fontId="28" fillId="101" borderId="0" applyNumberFormat="0" applyBorder="0" applyAlignment="0" applyProtection="0"/>
    <xf numFmtId="178" fontId="27" fillId="100" borderId="0" applyNumberFormat="0" applyBorder="0" applyAlignment="0" applyProtection="0"/>
    <xf numFmtId="178" fontId="27" fillId="53" borderId="0" applyNumberFormat="0" applyBorder="0" applyAlignment="0" applyProtection="0"/>
    <xf numFmtId="178" fontId="28" fillId="55" borderId="0" applyNumberFormat="0" applyBorder="0" applyAlignment="0" applyProtection="0"/>
    <xf numFmtId="178" fontId="28" fillId="105" borderId="0" applyNumberFormat="0" applyBorder="0" applyAlignment="0" applyProtection="0"/>
    <xf numFmtId="178" fontId="28" fillId="105" borderId="0" applyNumberFormat="0" applyBorder="0" applyAlignment="0" applyProtection="0"/>
    <xf numFmtId="178" fontId="27" fillId="54" borderId="0" applyNumberFormat="0" applyBorder="0" applyAlignment="0" applyProtection="0"/>
    <xf numFmtId="178" fontId="27" fillId="49" borderId="0" applyNumberFormat="0" applyBorder="0" applyAlignment="0" applyProtection="0"/>
    <xf numFmtId="178" fontId="28" fillId="99" borderId="0" applyNumberFormat="0" applyBorder="0" applyAlignment="0" applyProtection="0"/>
    <xf numFmtId="178" fontId="28" fillId="99" borderId="0" applyNumberFormat="0" applyBorder="0" applyAlignment="0" applyProtection="0"/>
    <xf numFmtId="178" fontId="28" fillId="99" borderId="0" applyNumberFormat="0" applyBorder="0" applyAlignment="0" applyProtection="0"/>
    <xf numFmtId="178" fontId="27" fillId="57" borderId="0" applyNumberFormat="0" applyBorder="0" applyAlignment="0" applyProtection="0"/>
    <xf numFmtId="178" fontId="27" fillId="58" borderId="0" applyNumberFormat="0" applyBorder="0" applyAlignment="0" applyProtection="0"/>
    <xf numFmtId="178" fontId="28" fillId="107" borderId="0" applyNumberFormat="0" applyBorder="0" applyAlignment="0" applyProtection="0"/>
    <xf numFmtId="178" fontId="28" fillId="106" borderId="0" applyNumberFormat="0" applyBorder="0" applyAlignment="0" applyProtection="0"/>
    <xf numFmtId="178" fontId="28" fillId="106" borderId="0" applyNumberFormat="0" applyBorder="0" applyAlignment="0" applyProtection="0"/>
    <xf numFmtId="178" fontId="76" fillId="57" borderId="0" applyNumberFormat="0" applyBorder="0" applyAlignment="0" applyProtection="0"/>
    <xf numFmtId="178" fontId="76" fillId="57" borderId="0" applyNumberFormat="0" applyBorder="0" applyAlignment="0" applyProtection="0"/>
    <xf numFmtId="178" fontId="77" fillId="108" borderId="130" applyNumberFormat="0" applyAlignment="0" applyProtection="0"/>
    <xf numFmtId="178" fontId="77" fillId="108" borderId="130" applyNumberFormat="0" applyAlignment="0" applyProtection="0"/>
    <xf numFmtId="178" fontId="58" fillId="105" borderId="34" applyNumberFormat="0" applyAlignment="0" applyProtection="0"/>
    <xf numFmtId="178" fontId="58" fillId="105" borderId="34" applyNumberFormat="0" applyAlignment="0" applyProtection="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78" fontId="16" fillId="0" borderId="0" applyNumberFormat="0" applyFont="0" applyBorder="0" applyAlignment="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4" fontId="2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17" fillId="0" borderId="0" applyFont="0" applyFill="0" applyBorder="0" applyAlignment="0" applyProtection="0"/>
    <xf numFmtId="164" fontId="16"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4" fontId="16" fillId="0" borderId="0" applyFill="0" applyBorder="0"/>
    <xf numFmtId="178" fontId="29" fillId="109" borderId="0" applyNumberFormat="0" applyBorder="0" applyAlignment="0" applyProtection="0"/>
    <xf numFmtId="178" fontId="29" fillId="110" borderId="0" applyNumberFormat="0" applyBorder="0" applyAlignment="0" applyProtection="0"/>
    <xf numFmtId="178" fontId="29" fillId="61" borderId="0" applyNumberFormat="0" applyBorder="0" applyAlignment="0" applyProtection="0"/>
    <xf numFmtId="178" fontId="99" fillId="0" borderId="0" applyFont="0" applyFill="0" applyBorder="0" applyAlignment="0" applyProtection="0"/>
    <xf numFmtId="178" fontId="80" fillId="0" borderId="0" applyNumberFormat="0" applyFill="0" applyBorder="0" applyAlignment="0" applyProtection="0"/>
    <xf numFmtId="178" fontId="80" fillId="0" borderId="0" applyNumberFormat="0" applyFill="0" applyBorder="0" applyAlignment="0" applyProtection="0"/>
    <xf numFmtId="178" fontId="27" fillId="103" borderId="0" applyNumberFormat="0" applyBorder="0" applyAlignment="0" applyProtection="0"/>
    <xf numFmtId="178" fontId="27" fillId="103" borderId="0" applyNumberForma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16" fillId="84" borderId="0" applyNumberFormat="0" applyFont="0" applyBorder="0" applyAlignment="0" applyProtection="0"/>
    <xf numFmtId="178" fontId="61" fillId="0" borderId="35" applyNumberFormat="0" applyFill="0" applyAlignment="0" applyProtection="0"/>
    <xf numFmtId="178" fontId="61" fillId="0" borderId="35" applyNumberFormat="0" applyFill="0" applyAlignment="0" applyProtection="0"/>
    <xf numFmtId="178" fontId="62" fillId="0" borderId="43" applyNumberFormat="0" applyFill="0" applyAlignment="0" applyProtection="0"/>
    <xf numFmtId="178" fontId="62" fillId="0" borderId="43" applyNumberFormat="0" applyFill="0" applyAlignment="0" applyProtection="0"/>
    <xf numFmtId="178" fontId="63" fillId="0" borderId="44" applyNumberFormat="0" applyFill="0" applyAlignment="0" applyProtection="0"/>
    <xf numFmtId="178" fontId="63" fillId="0" borderId="44" applyNumberFormat="0" applyFill="0" applyAlignment="0" applyProtection="0"/>
    <xf numFmtId="178" fontId="63" fillId="0" borderId="0" applyNumberFormat="0" applyFill="0" applyBorder="0" applyAlignment="0" applyProtection="0"/>
    <xf numFmtId="178" fontId="63" fillId="0" borderId="0" applyNumberFormat="0" applyFill="0" applyBorder="0" applyAlignment="0" applyProtection="0"/>
    <xf numFmtId="178" fontId="64" fillId="58" borderId="130" applyNumberFormat="0" applyAlignment="0" applyProtection="0"/>
    <xf numFmtId="178" fontId="64" fillId="58" borderId="130" applyNumberFormat="0" applyAlignment="0" applyProtection="0"/>
    <xf numFmtId="178" fontId="120" fillId="78" borderId="0"/>
    <xf numFmtId="178" fontId="60" fillId="0" borderId="45" applyNumberFormat="0" applyFill="0" applyAlignment="0" applyProtection="0"/>
    <xf numFmtId="178" fontId="60" fillId="0" borderId="45" applyNumberFormat="0" applyFill="0" applyAlignment="0" applyProtection="0"/>
    <xf numFmtId="178" fontId="60" fillId="58" borderId="0" applyNumberFormat="0" applyBorder="0" applyAlignment="0" applyProtection="0"/>
    <xf numFmtId="178" fontId="60" fillId="58" borderId="0" applyNumberFormat="0" applyBorder="0" applyAlignment="0" applyProtection="0"/>
    <xf numFmtId="38" fontId="16" fillId="0" borderId="0" applyFont="0" applyFill="0" applyBorder="0" applyAlignment="0" applyProtection="0"/>
    <xf numFmtId="178" fontId="38" fillId="0" borderId="0"/>
    <xf numFmtId="178" fontId="38" fillId="0" borderId="0"/>
    <xf numFmtId="178" fontId="38" fillId="0" borderId="0"/>
    <xf numFmtId="178" fontId="38" fillId="0" borderId="0"/>
    <xf numFmtId="178" fontId="38" fillId="0" borderId="0"/>
    <xf numFmtId="178" fontId="16" fillId="0" borderId="0"/>
    <xf numFmtId="178" fontId="16" fillId="0" borderId="0"/>
    <xf numFmtId="178" fontId="16" fillId="0" borderId="0"/>
    <xf numFmtId="178" fontId="16" fillId="0" borderId="0"/>
    <xf numFmtId="178" fontId="27" fillId="0" borderId="0" applyFill="0" applyBorder="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27" fillId="0" borderId="0"/>
    <xf numFmtId="178" fontId="27" fillId="0" borderId="0" applyFill="0" applyBorder="0" applyAlignment="0" applyProtection="0"/>
    <xf numFmtId="178" fontId="16"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16" fillId="0" borderId="0"/>
    <xf numFmtId="178" fontId="16" fillId="0" borderId="0"/>
    <xf numFmtId="178" fontId="16" fillId="0" borderId="0"/>
    <xf numFmtId="178" fontId="16" fillId="0" borderId="0"/>
    <xf numFmtId="178" fontId="16" fillId="0" borderId="0"/>
    <xf numFmtId="178" fontId="27" fillId="0" borderId="0" applyFill="0" applyBorder="0" applyAlignment="0" applyProtection="0"/>
    <xf numFmtId="178" fontId="27" fillId="0" borderId="0" applyFill="0" applyBorder="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16" fillId="0" borderId="0"/>
    <xf numFmtId="178" fontId="16" fillId="0" borderId="0"/>
    <xf numFmtId="178" fontId="16" fillId="0" borderId="0"/>
    <xf numFmtId="178" fontId="16"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6" fillId="0" borderId="0"/>
    <xf numFmtId="178" fontId="16" fillId="0" borderId="0"/>
    <xf numFmtId="178" fontId="16" fillId="0" borderId="0"/>
    <xf numFmtId="178" fontId="16"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13" fillId="0" borderId="0"/>
    <xf numFmtId="178" fontId="13" fillId="0" borderId="0"/>
    <xf numFmtId="178" fontId="13" fillId="0" borderId="0"/>
    <xf numFmtId="178" fontId="13" fillId="0" borderId="0"/>
    <xf numFmtId="178" fontId="13" fillId="0" borderId="0"/>
    <xf numFmtId="178" fontId="13"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13" fillId="0" borderId="0"/>
    <xf numFmtId="178" fontId="13"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16" fillId="0" borderId="0"/>
    <xf numFmtId="178" fontId="27" fillId="0" borderId="0" applyFill="0" applyBorder="0" applyAlignment="0" applyProtection="0"/>
    <xf numFmtId="178" fontId="38" fillId="0" borderId="0"/>
    <xf numFmtId="178" fontId="38"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xf numFmtId="178" fontId="27" fillId="0" borderId="0"/>
    <xf numFmtId="178" fontId="27" fillId="0" borderId="0"/>
    <xf numFmtId="178" fontId="27" fillId="0" borderId="0"/>
    <xf numFmtId="178" fontId="27" fillId="0" borderId="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applyFill="0" applyBorder="0" applyAlignment="0" applyProtection="0"/>
    <xf numFmtId="178" fontId="27" fillId="0" borderId="0" applyFill="0" applyBorder="0" applyAlignment="0" applyProtection="0"/>
    <xf numFmtId="178" fontId="27" fillId="0" borderId="0"/>
    <xf numFmtId="178" fontId="27" fillId="0" borderId="0"/>
    <xf numFmtId="178" fontId="17" fillId="0" borderId="0">
      <alignment vertical="top"/>
    </xf>
    <xf numFmtId="178" fontId="17" fillId="0" borderId="0">
      <alignment vertical="top"/>
    </xf>
    <xf numFmtId="178" fontId="82" fillId="0" borderId="0" applyFill="0" applyBorder="0">
      <protection locked="0"/>
    </xf>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9" fillId="57" borderId="130" applyNumberFormat="0" applyFont="0" applyAlignment="0" applyProtection="0"/>
    <xf numFmtId="178" fontId="67" fillId="108" borderId="128" applyNumberFormat="0" applyAlignment="0" applyProtection="0"/>
    <xf numFmtId="178" fontId="67" fillId="108" borderId="12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9" fontId="38" fillId="129" borderId="135">
      <alignment vertical="center"/>
    </xf>
    <xf numFmtId="180" fontId="38" fillId="129" borderId="135">
      <alignment vertical="center"/>
    </xf>
    <xf numFmtId="180" fontId="38" fillId="129" borderId="135">
      <alignment vertical="center"/>
    </xf>
    <xf numFmtId="178" fontId="38" fillId="129" borderId="135">
      <alignment vertical="center"/>
    </xf>
    <xf numFmtId="178" fontId="38" fillId="129" borderId="135">
      <alignment vertical="center"/>
    </xf>
    <xf numFmtId="178" fontId="38" fillId="129" borderId="135">
      <alignment vertical="center"/>
    </xf>
    <xf numFmtId="178" fontId="38" fillId="129" borderId="135">
      <alignment vertical="center"/>
    </xf>
    <xf numFmtId="177" fontId="38" fillId="129" borderId="135">
      <alignment vertical="center"/>
    </xf>
    <xf numFmtId="177" fontId="38" fillId="129" borderId="135">
      <alignment vertical="center"/>
    </xf>
    <xf numFmtId="179" fontId="38" fillId="129" borderId="135">
      <alignment vertical="center"/>
    </xf>
    <xf numFmtId="178" fontId="121" fillId="0" borderId="0"/>
    <xf numFmtId="181" fontId="38" fillId="0" borderId="0">
      <protection locked="0"/>
    </xf>
    <xf numFmtId="181" fontId="38" fillId="0" borderId="0">
      <protection locked="0"/>
    </xf>
    <xf numFmtId="180" fontId="38" fillId="82" borderId="135">
      <alignment vertical="center"/>
      <protection locked="0"/>
    </xf>
    <xf numFmtId="182" fontId="38" fillId="82" borderId="135">
      <alignment vertical="center"/>
      <protection locked="0"/>
    </xf>
    <xf numFmtId="178" fontId="38" fillId="82" borderId="135">
      <alignment vertical="center"/>
      <protection locked="0"/>
    </xf>
    <xf numFmtId="178" fontId="38" fillId="82" borderId="135">
      <alignment vertical="center"/>
      <protection locked="0"/>
    </xf>
    <xf numFmtId="182" fontId="38" fillId="82" borderId="135">
      <alignment vertical="center"/>
      <protection locked="0"/>
    </xf>
    <xf numFmtId="182" fontId="38" fillId="82" borderId="135">
      <alignment vertical="center"/>
      <protection locked="0"/>
    </xf>
    <xf numFmtId="178" fontId="38" fillId="82" borderId="135">
      <alignment vertical="center"/>
      <protection locked="0"/>
    </xf>
    <xf numFmtId="178" fontId="38" fillId="82" borderId="135">
      <alignment vertical="center"/>
      <protection locked="0"/>
    </xf>
    <xf numFmtId="182" fontId="38" fillId="82" borderId="135">
      <alignment vertical="center"/>
      <protection locked="0"/>
    </xf>
    <xf numFmtId="180" fontId="38" fillId="82" borderId="135">
      <alignment vertical="center"/>
      <protection locked="0"/>
    </xf>
    <xf numFmtId="180" fontId="38" fillId="82" borderId="135">
      <alignment vertical="center"/>
      <protection locked="0"/>
    </xf>
    <xf numFmtId="171" fontId="38" fillId="82" borderId="135">
      <alignment vertical="center"/>
      <protection locked="0"/>
    </xf>
    <xf numFmtId="171" fontId="38" fillId="82" borderId="135">
      <alignment vertical="center"/>
      <protection locked="0"/>
    </xf>
    <xf numFmtId="171" fontId="38" fillId="82" borderId="135">
      <alignment vertical="center"/>
      <protection locked="0"/>
    </xf>
    <xf numFmtId="171" fontId="38" fillId="82" borderId="135">
      <alignment vertical="center"/>
      <protection locked="0"/>
    </xf>
    <xf numFmtId="180" fontId="38" fillId="82" borderId="135">
      <alignment vertical="center"/>
      <protection locked="0"/>
    </xf>
    <xf numFmtId="180" fontId="38" fillId="80" borderId="135">
      <alignment vertical="center"/>
    </xf>
    <xf numFmtId="180" fontId="38" fillId="80" borderId="135">
      <alignment vertical="center"/>
    </xf>
    <xf numFmtId="182" fontId="38" fillId="80" borderId="135">
      <alignment vertical="center"/>
    </xf>
    <xf numFmtId="182" fontId="38" fillId="80" borderId="135">
      <alignment vertical="center"/>
    </xf>
    <xf numFmtId="182" fontId="38" fillId="80" borderId="135">
      <alignment vertical="center"/>
    </xf>
    <xf numFmtId="182" fontId="38" fillId="80" borderId="135">
      <alignment vertical="center"/>
    </xf>
    <xf numFmtId="177" fontId="38" fillId="80" borderId="135">
      <alignment vertical="center"/>
    </xf>
    <xf numFmtId="179" fontId="38" fillId="80" borderId="135">
      <alignment vertical="center"/>
    </xf>
    <xf numFmtId="178" fontId="38" fillId="80" borderId="135">
      <alignment vertical="center"/>
    </xf>
    <xf numFmtId="178" fontId="38" fillId="80" borderId="135">
      <alignment vertical="center"/>
    </xf>
    <xf numFmtId="178" fontId="38" fillId="80" borderId="135">
      <alignment vertical="center"/>
    </xf>
    <xf numFmtId="178" fontId="38" fillId="80" borderId="135">
      <alignment vertical="center"/>
    </xf>
    <xf numFmtId="180" fontId="38" fillId="80" borderId="135">
      <alignment vertical="center"/>
    </xf>
    <xf numFmtId="180" fontId="38" fillId="80" borderId="135">
      <alignment vertical="center"/>
    </xf>
    <xf numFmtId="180" fontId="38" fillId="80" borderId="135">
      <alignment vertical="center"/>
    </xf>
    <xf numFmtId="180" fontId="38" fillId="80" borderId="135">
      <alignment vertical="center"/>
    </xf>
    <xf numFmtId="180" fontId="38" fillId="149" borderId="135">
      <alignment horizontal="right" vertical="center"/>
      <protection locked="0"/>
    </xf>
    <xf numFmtId="178" fontId="38" fillId="149" borderId="135">
      <alignment horizontal="right" vertical="center"/>
      <protection locked="0"/>
    </xf>
    <xf numFmtId="178" fontId="38" fillId="149" borderId="135">
      <alignment horizontal="right" vertical="center"/>
      <protection locked="0"/>
    </xf>
    <xf numFmtId="179" fontId="38" fillId="149" borderId="135">
      <alignment horizontal="right" vertical="center"/>
      <protection locked="0"/>
    </xf>
    <xf numFmtId="177" fontId="38" fillId="149" borderId="135">
      <alignment horizontal="right" vertical="center"/>
      <protection locked="0"/>
    </xf>
    <xf numFmtId="179" fontId="38" fillId="149" borderId="135">
      <alignment horizontal="right" vertical="center"/>
      <protection locked="0"/>
    </xf>
    <xf numFmtId="180" fontId="38" fillId="149" borderId="135">
      <alignment horizontal="right" vertical="center"/>
      <protection locked="0"/>
    </xf>
    <xf numFmtId="180" fontId="38" fillId="149" borderId="135">
      <alignment horizontal="right" vertical="center"/>
      <protection locked="0"/>
    </xf>
    <xf numFmtId="180" fontId="38" fillId="149" borderId="135">
      <alignment horizontal="right" vertical="center"/>
      <protection locked="0"/>
    </xf>
    <xf numFmtId="178" fontId="73" fillId="62" borderId="123" applyNumberFormat="0" applyProtection="0">
      <alignment horizontal="left" vertical="top" indent="1"/>
    </xf>
    <xf numFmtId="177" fontId="5" fillId="148" borderId="19">
      <alignment vertical="center"/>
    </xf>
    <xf numFmtId="4" fontId="69" fillId="74" borderId="131" applyNumberFormat="0" applyProtection="0">
      <alignment horizontal="left" vertical="center" indent="1"/>
    </xf>
    <xf numFmtId="4" fontId="69" fillId="63" borderId="131" applyNumberFormat="0" applyProtection="0">
      <alignment horizontal="left" vertical="center" indent="1"/>
    </xf>
    <xf numFmtId="178" fontId="69" fillId="84" borderId="130" applyNumberFormat="0" applyProtection="0">
      <alignment horizontal="left" vertical="center" indent="1"/>
    </xf>
    <xf numFmtId="178" fontId="16" fillId="75" borderId="123" applyNumberFormat="0" applyProtection="0">
      <alignment horizontal="left" vertical="center" indent="1"/>
    </xf>
    <xf numFmtId="178" fontId="69" fillId="84" borderId="130" applyNumberFormat="0" applyProtection="0">
      <alignment horizontal="left" vertical="center" indent="1"/>
    </xf>
    <xf numFmtId="178" fontId="69" fillId="75" borderId="123" applyNumberFormat="0" applyProtection="0">
      <alignment horizontal="left" vertical="top" indent="1"/>
    </xf>
    <xf numFmtId="178" fontId="16"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75" borderId="123" applyNumberFormat="0" applyProtection="0">
      <alignment horizontal="left" vertical="top" indent="1"/>
    </xf>
    <xf numFmtId="178" fontId="69" fillId="113" borderId="130" applyNumberFormat="0" applyProtection="0">
      <alignment horizontal="left" vertical="center" indent="1"/>
    </xf>
    <xf numFmtId="178" fontId="16" fillId="63" borderId="123" applyNumberFormat="0" applyProtection="0">
      <alignment horizontal="left" vertical="center" indent="1"/>
    </xf>
    <xf numFmtId="178" fontId="69" fillId="113" borderId="130" applyNumberFormat="0" applyProtection="0">
      <alignment horizontal="left" vertical="center" indent="1"/>
    </xf>
    <xf numFmtId="178" fontId="69" fillId="63" borderId="123" applyNumberFormat="0" applyProtection="0">
      <alignment horizontal="left" vertical="top" indent="1"/>
    </xf>
    <xf numFmtId="178" fontId="16"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63" borderId="123" applyNumberFormat="0" applyProtection="0">
      <alignment horizontal="left" vertical="top" indent="1"/>
    </xf>
    <xf numFmtId="178" fontId="69" fillId="76" borderId="130" applyNumberFormat="0" applyProtection="0">
      <alignment horizontal="left" vertical="center" indent="1"/>
    </xf>
    <xf numFmtId="178" fontId="16" fillId="76" borderId="123" applyNumberFormat="0" applyProtection="0">
      <alignment horizontal="left" vertical="center" indent="1"/>
    </xf>
    <xf numFmtId="178" fontId="69" fillId="76" borderId="130" applyNumberFormat="0" applyProtection="0">
      <alignment horizontal="left" vertical="center" indent="1"/>
    </xf>
    <xf numFmtId="178" fontId="69" fillId="76" borderId="123" applyNumberFormat="0" applyProtection="0">
      <alignment horizontal="left" vertical="top" indent="1"/>
    </xf>
    <xf numFmtId="178" fontId="16"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6" borderId="123" applyNumberFormat="0" applyProtection="0">
      <alignment horizontal="left" vertical="top" indent="1"/>
    </xf>
    <xf numFmtId="178" fontId="69" fillId="74" borderId="130" applyNumberFormat="0" applyProtection="0">
      <alignment horizontal="left" vertical="center" indent="1"/>
    </xf>
    <xf numFmtId="178" fontId="16" fillId="74" borderId="123" applyNumberFormat="0" applyProtection="0">
      <alignment horizontal="left" vertical="center" indent="1"/>
    </xf>
    <xf numFmtId="178" fontId="69" fillId="74" borderId="130" applyNumberFormat="0" applyProtection="0">
      <alignment horizontal="left" vertical="center" indent="1"/>
    </xf>
    <xf numFmtId="178" fontId="69" fillId="74" borderId="123" applyNumberFormat="0" applyProtection="0">
      <alignment horizontal="left" vertical="top" indent="1"/>
    </xf>
    <xf numFmtId="178" fontId="16"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4" borderId="123" applyNumberFormat="0" applyProtection="0">
      <alignment horizontal="left" vertical="top" indent="1"/>
    </xf>
    <xf numFmtId="178" fontId="69" fillId="77" borderId="47" applyNumberFormat="0">
      <protection locked="0"/>
    </xf>
    <xf numFmtId="178" fontId="16" fillId="77" borderId="135"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69" fillId="77" borderId="47" applyNumberFormat="0">
      <protection locked="0"/>
    </xf>
    <xf numFmtId="178" fontId="71" fillId="75" borderId="132" applyBorder="0"/>
    <xf numFmtId="4" fontId="79" fillId="82" borderId="135" applyNumberFormat="0" applyProtection="0">
      <alignment vertical="center"/>
    </xf>
    <xf numFmtId="178" fontId="72" fillId="78" borderId="123" applyNumberFormat="0" applyProtection="0">
      <alignment horizontal="left" vertical="top" indent="1"/>
    </xf>
    <xf numFmtId="178" fontId="72" fillId="63" borderId="123" applyNumberFormat="0" applyProtection="0">
      <alignment horizontal="left" vertical="top" indent="1"/>
    </xf>
    <xf numFmtId="178" fontId="69" fillId="114" borderId="135"/>
    <xf numFmtId="178" fontId="37" fillId="0" borderId="0" applyNumberFormat="0" applyFill="0" applyBorder="0" applyAlignment="0" applyProtection="0"/>
    <xf numFmtId="178" fontId="16" fillId="0" borderId="0" applyFont="0" applyFill="0" applyBorder="0" applyAlignment="0" applyProtection="0"/>
    <xf numFmtId="178" fontId="100" fillId="0" borderId="53" applyNumberFormat="0" applyAlignment="0" applyProtection="0"/>
    <xf numFmtId="178" fontId="37" fillId="0" borderId="0" applyNumberFormat="0" applyFill="0" applyBorder="0" applyAlignment="0" applyProtection="0"/>
    <xf numFmtId="178" fontId="37" fillId="0" borderId="0" applyNumberFormat="0" applyFill="0" applyBorder="0" applyAlignment="0" applyProtection="0"/>
    <xf numFmtId="173" fontId="39" fillId="0" borderId="70" applyFill="0"/>
    <xf numFmtId="178" fontId="29" fillId="0" borderId="129" applyNumberFormat="0" applyFill="0" applyAlignment="0" applyProtection="0"/>
    <xf numFmtId="178" fontId="29" fillId="0" borderId="129" applyNumberFormat="0" applyFill="0" applyAlignment="0" applyProtection="0"/>
    <xf numFmtId="183" fontId="5" fillId="0" borderId="0" applyFont="0" applyFill="0" applyBorder="0" applyProtection="0">
      <alignment vertical="top"/>
    </xf>
    <xf numFmtId="178" fontId="78" fillId="0" borderId="0" applyNumberFormat="0" applyFill="0" applyBorder="0" applyAlignment="0" applyProtection="0"/>
    <xf numFmtId="178" fontId="78" fillId="0" borderId="0" applyNumberFormat="0" applyFill="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78" fontId="16" fillId="78" borderId="0" applyNumberFormat="0" applyFont="0" applyBorder="0" applyAlignment="0" applyProtection="0"/>
    <xf numFmtId="10" fontId="118" fillId="0" borderId="0" applyFont="0" applyFill="0" applyBorder="0" applyAlignment="0" applyProtection="0">
      <alignment vertical="center"/>
    </xf>
    <xf numFmtId="0" fontId="5" fillId="0" borderId="0"/>
    <xf numFmtId="0" fontId="17" fillId="0" borderId="0"/>
    <xf numFmtId="164" fontId="5" fillId="0" borderId="0" applyFont="0" applyFill="0" applyBorder="0" applyAlignment="0" applyProtection="0"/>
    <xf numFmtId="164" fontId="13" fillId="0" borderId="0" applyFont="0" applyFill="0" applyBorder="0" applyAlignment="0" applyProtection="0"/>
    <xf numFmtId="0" fontId="17"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3" fontId="39" fillId="0" borderId="125" applyFill="0"/>
    <xf numFmtId="176" fontId="122" fillId="150" borderId="0" applyNumberFormat="0" applyBorder="0" applyProtection="0">
      <alignment vertical="center"/>
    </xf>
    <xf numFmtId="185" fontId="5" fillId="0" borderId="0" applyFont="0" applyFill="0" applyBorder="0" applyProtection="0">
      <alignment vertical="top"/>
    </xf>
    <xf numFmtId="186" fontId="5" fillId="0" borderId="0" applyFont="0" applyFill="0" applyBorder="0" applyProtection="0">
      <alignment vertical="top"/>
    </xf>
    <xf numFmtId="187" fontId="5" fillId="0" borderId="0" applyFont="0" applyFill="0" applyBorder="0" applyProtection="0">
      <alignment vertical="top"/>
    </xf>
    <xf numFmtId="188" fontId="5" fillId="0" borderId="0" applyFont="0" applyFill="0" applyBorder="0" applyProtection="0">
      <alignment vertical="top"/>
    </xf>
    <xf numFmtId="0" fontId="123" fillId="0" borderId="0" applyNumberFormat="0" applyFill="0" applyBorder="0" applyAlignment="0" applyProtection="0"/>
    <xf numFmtId="0" fontId="18" fillId="0" borderId="0"/>
    <xf numFmtId="164" fontId="5" fillId="0" borderId="0" applyFont="0" applyFill="0" applyBorder="0" applyAlignment="0" applyProtection="0"/>
    <xf numFmtId="9" fontId="5" fillId="0" borderId="0" applyFont="0" applyFill="0" applyBorder="0" applyAlignment="0" applyProtection="0"/>
    <xf numFmtId="178" fontId="16" fillId="0" borderId="0">
      <alignment vertical="center"/>
    </xf>
    <xf numFmtId="178" fontId="77" fillId="108" borderId="137" applyNumberFormat="0" applyAlignment="0" applyProtection="0"/>
    <xf numFmtId="178" fontId="77" fillId="108" borderId="137" applyNumberFormat="0" applyAlignment="0" applyProtection="0"/>
    <xf numFmtId="178" fontId="64" fillId="58" borderId="137" applyNumberFormat="0" applyAlignment="0" applyProtection="0"/>
    <xf numFmtId="178" fontId="64" fillId="58" borderId="137" applyNumberFormat="0" applyAlignment="0" applyProtection="0"/>
    <xf numFmtId="0" fontId="5" fillId="0" borderId="0"/>
    <xf numFmtId="0" fontId="5" fillId="0" borderId="0"/>
    <xf numFmtId="178" fontId="16" fillId="0" borderId="0">
      <alignment vertical="center"/>
    </xf>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9" fillId="57" borderId="137" applyNumberFormat="0" applyFont="0" applyAlignment="0" applyProtection="0"/>
    <xf numFmtId="178" fontId="67" fillId="108" borderId="138" applyNumberFormat="0" applyAlignment="0" applyProtection="0"/>
    <xf numFmtId="178" fontId="67" fillId="108" borderId="138" applyNumberFormat="0" applyAlignment="0" applyProtection="0"/>
    <xf numFmtId="179" fontId="38" fillId="129" borderId="19">
      <alignment vertical="center"/>
    </xf>
    <xf numFmtId="180" fontId="38" fillId="129" borderId="19">
      <alignment vertical="center"/>
    </xf>
    <xf numFmtId="180" fontId="38" fillId="129" borderId="19">
      <alignment vertical="center"/>
    </xf>
    <xf numFmtId="178" fontId="38" fillId="129" borderId="19">
      <alignment vertical="center"/>
    </xf>
    <xf numFmtId="178" fontId="38" fillId="129" borderId="19">
      <alignment vertical="center"/>
    </xf>
    <xf numFmtId="178" fontId="38" fillId="129" borderId="19">
      <alignment vertical="center"/>
    </xf>
    <xf numFmtId="178" fontId="38" fillId="129" borderId="19">
      <alignment vertical="center"/>
    </xf>
    <xf numFmtId="177" fontId="38" fillId="129" borderId="19">
      <alignment vertical="center"/>
    </xf>
    <xf numFmtId="177" fontId="38" fillId="129" borderId="19">
      <alignment vertical="center"/>
    </xf>
    <xf numFmtId="179" fontId="38" fillId="129" borderId="19">
      <alignment vertical="center"/>
    </xf>
    <xf numFmtId="180" fontId="38" fillId="82" borderId="19">
      <alignment vertical="center"/>
      <protection locked="0"/>
    </xf>
    <xf numFmtId="182" fontId="38" fillId="82" borderId="19">
      <alignment vertical="center"/>
      <protection locked="0"/>
    </xf>
    <xf numFmtId="178" fontId="38" fillId="82" borderId="19">
      <alignment vertical="center"/>
      <protection locked="0"/>
    </xf>
    <xf numFmtId="178" fontId="38" fillId="82" borderId="19">
      <alignment vertical="center"/>
      <protection locked="0"/>
    </xf>
    <xf numFmtId="182" fontId="38" fillId="82" borderId="19">
      <alignment vertical="center"/>
      <protection locked="0"/>
    </xf>
    <xf numFmtId="182" fontId="38" fillId="82" borderId="19">
      <alignment vertical="center"/>
      <protection locked="0"/>
    </xf>
    <xf numFmtId="178" fontId="38" fillId="82" borderId="19">
      <alignment vertical="center"/>
      <protection locked="0"/>
    </xf>
    <xf numFmtId="178" fontId="38" fillId="82" borderId="19">
      <alignment vertical="center"/>
      <protection locked="0"/>
    </xf>
    <xf numFmtId="182" fontId="38" fillId="82" borderId="19">
      <alignment vertical="center"/>
      <protection locked="0"/>
    </xf>
    <xf numFmtId="180" fontId="38" fillId="82" borderId="19">
      <alignment vertical="center"/>
      <protection locked="0"/>
    </xf>
    <xf numFmtId="180" fontId="38" fillId="82" borderId="19">
      <alignment vertical="center"/>
      <protection locked="0"/>
    </xf>
    <xf numFmtId="171" fontId="38" fillId="82" borderId="19">
      <alignment vertical="center"/>
      <protection locked="0"/>
    </xf>
    <xf numFmtId="171" fontId="38" fillId="82" borderId="19">
      <alignment vertical="center"/>
      <protection locked="0"/>
    </xf>
    <xf numFmtId="171" fontId="38" fillId="82" borderId="19">
      <alignment vertical="center"/>
      <protection locked="0"/>
    </xf>
    <xf numFmtId="171" fontId="38" fillId="82" borderId="19">
      <alignment vertical="center"/>
      <protection locked="0"/>
    </xf>
    <xf numFmtId="180" fontId="38" fillId="82" borderId="19">
      <alignment vertical="center"/>
      <protection locked="0"/>
    </xf>
    <xf numFmtId="180" fontId="38" fillId="80" borderId="19">
      <alignment vertical="center"/>
    </xf>
    <xf numFmtId="180" fontId="38" fillId="80" borderId="19">
      <alignment vertical="center"/>
    </xf>
    <xf numFmtId="182" fontId="38" fillId="80" borderId="19">
      <alignment vertical="center"/>
    </xf>
    <xf numFmtId="182" fontId="38" fillId="80" borderId="19">
      <alignment vertical="center"/>
    </xf>
    <xf numFmtId="182" fontId="38" fillId="80" borderId="19">
      <alignment vertical="center"/>
    </xf>
    <xf numFmtId="182" fontId="38" fillId="80" borderId="19">
      <alignment vertical="center"/>
    </xf>
    <xf numFmtId="177" fontId="38" fillId="80" borderId="19">
      <alignment vertical="center"/>
    </xf>
    <xf numFmtId="179" fontId="38" fillId="80" borderId="19">
      <alignment vertical="center"/>
    </xf>
    <xf numFmtId="178" fontId="38" fillId="80" borderId="19">
      <alignment vertical="center"/>
    </xf>
    <xf numFmtId="178" fontId="38" fillId="80" borderId="19">
      <alignment vertical="center"/>
    </xf>
    <xf numFmtId="178" fontId="38" fillId="80" borderId="19">
      <alignment vertical="center"/>
    </xf>
    <xf numFmtId="178" fontId="38" fillId="80" borderId="19">
      <alignment vertical="center"/>
    </xf>
    <xf numFmtId="180" fontId="38" fillId="80" borderId="19">
      <alignment vertical="center"/>
    </xf>
    <xf numFmtId="180" fontId="38" fillId="80" borderId="19">
      <alignment vertical="center"/>
    </xf>
    <xf numFmtId="180" fontId="38" fillId="80" borderId="19">
      <alignment vertical="center"/>
    </xf>
    <xf numFmtId="180" fontId="38" fillId="80" borderId="19">
      <alignment vertical="center"/>
    </xf>
    <xf numFmtId="180" fontId="38" fillId="149" borderId="19">
      <alignment horizontal="right" vertical="center"/>
      <protection locked="0"/>
    </xf>
    <xf numFmtId="178" fontId="38" fillId="149" borderId="19">
      <alignment horizontal="right" vertical="center"/>
      <protection locked="0"/>
    </xf>
    <xf numFmtId="178" fontId="38" fillId="149" borderId="19">
      <alignment horizontal="right" vertical="center"/>
      <protection locked="0"/>
    </xf>
    <xf numFmtId="179" fontId="38" fillId="149" borderId="19">
      <alignment horizontal="right" vertical="center"/>
      <protection locked="0"/>
    </xf>
    <xf numFmtId="177" fontId="38" fillId="149" borderId="19">
      <alignment horizontal="right" vertical="center"/>
      <protection locked="0"/>
    </xf>
    <xf numFmtId="179" fontId="38" fillId="149" borderId="19">
      <alignment horizontal="right" vertical="center"/>
      <protection locked="0"/>
    </xf>
    <xf numFmtId="180" fontId="38" fillId="149" borderId="19">
      <alignment horizontal="right" vertical="center"/>
      <protection locked="0"/>
    </xf>
    <xf numFmtId="180" fontId="38" fillId="149" borderId="19">
      <alignment horizontal="right" vertical="center"/>
      <protection locked="0"/>
    </xf>
    <xf numFmtId="180" fontId="38" fillId="149" borderId="19">
      <alignment horizontal="right" vertical="center"/>
      <protection locked="0"/>
    </xf>
    <xf numFmtId="4" fontId="69" fillId="62" borderId="137" applyNumberFormat="0" applyProtection="0">
      <alignment vertical="center"/>
    </xf>
    <xf numFmtId="4" fontId="79" fillId="111" borderId="137" applyNumberFormat="0" applyProtection="0">
      <alignment vertical="center"/>
    </xf>
    <xf numFmtId="4" fontId="69" fillId="111" borderId="137" applyNumberFormat="0" applyProtection="0">
      <alignment horizontal="left" vertical="center" indent="1"/>
    </xf>
    <xf numFmtId="178" fontId="73" fillId="62" borderId="139" applyNumberFormat="0" applyProtection="0">
      <alignment horizontal="left" vertical="top" indent="1"/>
    </xf>
    <xf numFmtId="4" fontId="69" fillId="96" borderId="137" applyNumberFormat="0" applyProtection="0">
      <alignment horizontal="left" vertical="center" indent="1"/>
    </xf>
    <xf numFmtId="4" fontId="69" fillId="64" borderId="137" applyNumberFormat="0" applyProtection="0">
      <alignment horizontal="right" vertical="center"/>
    </xf>
    <xf numFmtId="4" fontId="69" fillId="112" borderId="137" applyNumberFormat="0" applyProtection="0">
      <alignment horizontal="right" vertical="center"/>
    </xf>
    <xf numFmtId="4" fontId="69" fillId="66" borderId="140" applyNumberFormat="0" applyProtection="0">
      <alignment horizontal="right" vertical="center"/>
    </xf>
    <xf numFmtId="4" fontId="69" fillId="67" borderId="137" applyNumberFormat="0" applyProtection="0">
      <alignment horizontal="right" vertical="center"/>
    </xf>
    <xf numFmtId="4" fontId="69" fillId="68" borderId="137" applyNumberFormat="0" applyProtection="0">
      <alignment horizontal="right" vertical="center"/>
    </xf>
    <xf numFmtId="4" fontId="69" fillId="69" borderId="137" applyNumberFormat="0" applyProtection="0">
      <alignment horizontal="right" vertical="center"/>
    </xf>
    <xf numFmtId="4" fontId="69" fillId="70" borderId="137" applyNumberFormat="0" applyProtection="0">
      <alignment horizontal="right" vertical="center"/>
    </xf>
    <xf numFmtId="4" fontId="69" fillId="71" borderId="137" applyNumberFormat="0" applyProtection="0">
      <alignment horizontal="right" vertical="center"/>
    </xf>
    <xf numFmtId="4" fontId="69" fillId="72" borderId="137" applyNumberFormat="0" applyProtection="0">
      <alignment horizontal="right" vertical="center"/>
    </xf>
    <xf numFmtId="4" fontId="69" fillId="73" borderId="140" applyNumberFormat="0" applyProtection="0">
      <alignment horizontal="left" vertical="center" indent="1"/>
    </xf>
    <xf numFmtId="4" fontId="16" fillId="75" borderId="140" applyNumberFormat="0" applyProtection="0">
      <alignment horizontal="left" vertical="center" indent="1"/>
    </xf>
    <xf numFmtId="4" fontId="16" fillId="75" borderId="140" applyNumberFormat="0" applyProtection="0">
      <alignment horizontal="left" vertical="center" indent="1"/>
    </xf>
    <xf numFmtId="4" fontId="69" fillId="63" borderId="137" applyNumberFormat="0" applyProtection="0">
      <alignment horizontal="right" vertical="center"/>
    </xf>
    <xf numFmtId="4" fontId="69" fillId="74" borderId="140" applyNumberFormat="0" applyProtection="0">
      <alignment horizontal="left" vertical="center" indent="1"/>
    </xf>
    <xf numFmtId="4" fontId="69" fillId="63" borderId="140" applyNumberFormat="0" applyProtection="0">
      <alignment horizontal="left" vertical="center" indent="1"/>
    </xf>
    <xf numFmtId="178" fontId="69" fillId="84" borderId="137" applyNumberFormat="0" applyProtection="0">
      <alignment horizontal="left" vertical="center" indent="1"/>
    </xf>
    <xf numFmtId="178" fontId="16" fillId="75" borderId="139" applyNumberFormat="0" applyProtection="0">
      <alignment horizontal="left" vertical="center" indent="1"/>
    </xf>
    <xf numFmtId="178" fontId="69" fillId="75" borderId="139" applyNumberFormat="0" applyProtection="0">
      <alignment horizontal="left" vertical="top" indent="1"/>
    </xf>
    <xf numFmtId="178" fontId="16"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75" borderId="139" applyNumberFormat="0" applyProtection="0">
      <alignment horizontal="left" vertical="top" indent="1"/>
    </xf>
    <xf numFmtId="178" fontId="69" fillId="113" borderId="137" applyNumberFormat="0" applyProtection="0">
      <alignment horizontal="left" vertical="center" indent="1"/>
    </xf>
    <xf numFmtId="178" fontId="16" fillId="63" borderId="139" applyNumberFormat="0" applyProtection="0">
      <alignment horizontal="left" vertical="center" indent="1"/>
    </xf>
    <xf numFmtId="178" fontId="69" fillId="63" borderId="139" applyNumberFormat="0" applyProtection="0">
      <alignment horizontal="left" vertical="top" indent="1"/>
    </xf>
    <xf numFmtId="178" fontId="16"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63" borderId="139" applyNumberFormat="0" applyProtection="0">
      <alignment horizontal="left" vertical="top" indent="1"/>
    </xf>
    <xf numFmtId="178" fontId="69" fillId="76" borderId="137" applyNumberFormat="0" applyProtection="0">
      <alignment horizontal="left" vertical="center" indent="1"/>
    </xf>
    <xf numFmtId="178" fontId="16" fillId="76" borderId="139" applyNumberFormat="0" applyProtection="0">
      <alignment horizontal="left" vertical="center" indent="1"/>
    </xf>
    <xf numFmtId="178" fontId="69" fillId="76" borderId="139" applyNumberFormat="0" applyProtection="0">
      <alignment horizontal="left" vertical="top" indent="1"/>
    </xf>
    <xf numFmtId="178" fontId="16"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6" borderId="139" applyNumberFormat="0" applyProtection="0">
      <alignment horizontal="left" vertical="top" indent="1"/>
    </xf>
    <xf numFmtId="178" fontId="69" fillId="74" borderId="137" applyNumberFormat="0" applyProtection="0">
      <alignment horizontal="left" vertical="center" indent="1"/>
    </xf>
    <xf numFmtId="178" fontId="16" fillId="74" borderId="139" applyNumberFormat="0" applyProtection="0">
      <alignment horizontal="left" vertical="center" indent="1"/>
    </xf>
    <xf numFmtId="178" fontId="69" fillId="74" borderId="139" applyNumberFormat="0" applyProtection="0">
      <alignment horizontal="left" vertical="top" indent="1"/>
    </xf>
    <xf numFmtId="178" fontId="16"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69" fillId="74" borderId="139" applyNumberFormat="0" applyProtection="0">
      <alignment horizontal="left" vertical="top" indent="1"/>
    </xf>
    <xf numFmtId="178" fontId="16" fillId="77" borderId="19" applyNumberFormat="0">
      <protection locked="0"/>
    </xf>
    <xf numFmtId="178" fontId="71" fillId="75" borderId="141" applyBorder="0"/>
    <xf numFmtId="4" fontId="72" fillId="78" borderId="139" applyNumberFormat="0" applyProtection="0">
      <alignment vertical="center"/>
    </xf>
    <xf numFmtId="4" fontId="72" fillId="84" borderId="139" applyNumberFormat="0" applyProtection="0">
      <alignment horizontal="left" vertical="center" indent="1"/>
    </xf>
    <xf numFmtId="178" fontId="72" fillId="78" borderId="139" applyNumberFormat="0" applyProtection="0">
      <alignment horizontal="left" vertical="top" indent="1"/>
    </xf>
    <xf numFmtId="4" fontId="69" fillId="0" borderId="137" applyNumberFormat="0" applyProtection="0">
      <alignment horizontal="right" vertical="center"/>
    </xf>
    <xf numFmtId="4" fontId="79" fillId="81" borderId="137" applyNumberFormat="0" applyProtection="0">
      <alignment horizontal="right" vertical="center"/>
    </xf>
    <xf numFmtId="4" fontId="69" fillId="96" borderId="137" applyNumberFormat="0" applyProtection="0">
      <alignment horizontal="left" vertical="center" indent="1"/>
    </xf>
    <xf numFmtId="178" fontId="72" fillId="63" borderId="139" applyNumberFormat="0" applyProtection="0">
      <alignment horizontal="left" vertical="top" indent="1"/>
    </xf>
    <xf numFmtId="4" fontId="74" fillId="79" borderId="140" applyNumberFormat="0" applyProtection="0">
      <alignment horizontal="left" vertical="center" indent="1"/>
    </xf>
    <xf numFmtId="178" fontId="69" fillId="114" borderId="19"/>
    <xf numFmtId="4" fontId="75" fillId="77" borderId="137" applyNumberFormat="0" applyProtection="0">
      <alignment horizontal="right" vertical="center"/>
    </xf>
    <xf numFmtId="178" fontId="29" fillId="0" borderId="142" applyNumberFormat="0" applyFill="0" applyAlignment="0" applyProtection="0"/>
    <xf numFmtId="178" fontId="29" fillId="0" borderId="142" applyNumberFormat="0" applyFill="0" applyAlignment="0" applyProtection="0"/>
    <xf numFmtId="0" fontId="5" fillId="0" borderId="0"/>
    <xf numFmtId="0" fontId="5" fillId="0" borderId="0"/>
    <xf numFmtId="175" fontId="17" fillId="0" borderId="0"/>
    <xf numFmtId="175" fontId="102" fillId="0" borderId="0" applyNumberFormat="0" applyFill="0" applyBorder="0" applyAlignment="0" applyProtection="0">
      <alignment vertical="top"/>
      <protection locked="0"/>
    </xf>
    <xf numFmtId="0" fontId="8" fillId="0" borderId="0"/>
    <xf numFmtId="0" fontId="5" fillId="0" borderId="0"/>
    <xf numFmtId="175" fontId="5" fillId="0" borderId="0"/>
    <xf numFmtId="0" fontId="5" fillId="0" borderId="0"/>
    <xf numFmtId="0" fontId="5" fillId="0" borderId="0"/>
    <xf numFmtId="0" fontId="17" fillId="0" borderId="0"/>
    <xf numFmtId="175" fontId="5" fillId="0" borderId="0"/>
    <xf numFmtId="9" fontId="17" fillId="0" borderId="0" applyFont="0" applyFill="0" applyBorder="0" applyAlignment="0" applyProtection="0"/>
    <xf numFmtId="175" fontId="17" fillId="0" borderId="0"/>
    <xf numFmtId="175" fontId="5" fillId="0" borderId="0"/>
    <xf numFmtId="175" fontId="16" fillId="0" borderId="0"/>
    <xf numFmtId="175" fontId="38" fillId="0" borderId="0"/>
    <xf numFmtId="175" fontId="5" fillId="0" borderId="0"/>
    <xf numFmtId="0" fontId="5" fillId="0" borderId="0"/>
    <xf numFmtId="0" fontId="5" fillId="0" borderId="0"/>
    <xf numFmtId="175" fontId="17" fillId="0" borderId="0"/>
    <xf numFmtId="0" fontId="5" fillId="0" borderId="0"/>
    <xf numFmtId="0" fontId="5" fillId="0" borderId="0"/>
    <xf numFmtId="0" fontId="5" fillId="0" borderId="0"/>
    <xf numFmtId="175" fontId="17" fillId="0" borderId="0"/>
    <xf numFmtId="175" fontId="16" fillId="0" borderId="0"/>
    <xf numFmtId="164" fontId="25" fillId="0" borderId="0" applyFont="0" applyFill="0" applyBorder="0" applyAlignment="0" applyProtection="0"/>
    <xf numFmtId="175" fontId="5" fillId="0" borderId="0"/>
    <xf numFmtId="175" fontId="5" fillId="0" borderId="0"/>
    <xf numFmtId="175" fontId="5" fillId="0" borderId="0"/>
    <xf numFmtId="175" fontId="126" fillId="0" borderId="0" applyNumberFormat="0" applyFill="0" applyBorder="0" applyAlignment="0" applyProtection="0">
      <alignment vertical="top"/>
      <protection locked="0"/>
    </xf>
    <xf numFmtId="175" fontId="5" fillId="0" borderId="0" applyFont="0" applyFill="0" applyBorder="0" applyAlignment="0" applyProtection="0"/>
    <xf numFmtId="175" fontId="5" fillId="0" borderId="0"/>
    <xf numFmtId="0" fontId="5" fillId="0" borderId="0"/>
    <xf numFmtId="175" fontId="5" fillId="0" borderId="0"/>
    <xf numFmtId="0" fontId="5" fillId="0" borderId="0"/>
    <xf numFmtId="175" fontId="17" fillId="0" borderId="0"/>
    <xf numFmtId="175" fontId="5" fillId="0" borderId="0"/>
    <xf numFmtId="0" fontId="25" fillId="0" borderId="0"/>
    <xf numFmtId="175" fontId="126" fillId="0" borderId="0" applyNumberFormat="0" applyFill="0" applyBorder="0" applyAlignment="0" applyProtection="0">
      <alignment vertical="top"/>
      <protection locked="0"/>
    </xf>
    <xf numFmtId="0" fontId="5" fillId="0" borderId="0"/>
    <xf numFmtId="0" fontId="25" fillId="0" borderId="0"/>
    <xf numFmtId="0" fontId="8" fillId="0" borderId="0"/>
    <xf numFmtId="0" fontId="5" fillId="0" borderId="0"/>
    <xf numFmtId="0" fontId="5" fillId="0" borderId="0"/>
    <xf numFmtId="0" fontId="5" fillId="0" borderId="0"/>
    <xf numFmtId="0" fontId="25" fillId="0" borderId="0"/>
    <xf numFmtId="0" fontId="25" fillId="0" borderId="0"/>
    <xf numFmtId="164" fontId="25" fillId="0" borderId="0" applyFont="0" applyFill="0" applyBorder="0" applyAlignment="0" applyProtection="0"/>
    <xf numFmtId="0" fontId="25" fillId="0" borderId="0"/>
    <xf numFmtId="0" fontId="4" fillId="0" borderId="0"/>
    <xf numFmtId="9" fontId="4" fillId="0" borderId="0" applyFont="0" applyFill="0" applyBorder="0" applyAlignment="0" applyProtection="0"/>
    <xf numFmtId="0" fontId="16" fillId="0" borderId="0"/>
    <xf numFmtId="0" fontId="3" fillId="0" borderId="0"/>
    <xf numFmtId="0" fontId="5" fillId="0" borderId="0" applyFont="0" applyFill="0" applyBorder="0" applyProtection="0">
      <alignment vertical="top"/>
    </xf>
    <xf numFmtId="0" fontId="16" fillId="0" borderId="0"/>
    <xf numFmtId="0" fontId="16" fillId="0" borderId="0"/>
    <xf numFmtId="0" fontId="5" fillId="0" borderId="0"/>
    <xf numFmtId="0" fontId="5" fillId="0" borderId="0"/>
    <xf numFmtId="0" fontId="2" fillId="0" borderId="0"/>
    <xf numFmtId="0" fontId="5" fillId="35" borderId="0" applyNumberFormat="0" applyBorder="0" applyAlignment="0" applyProtection="0"/>
    <xf numFmtId="4" fontId="5" fillId="39" borderId="0"/>
  </cellStyleXfs>
  <cellXfs count="495">
    <xf numFmtId="0" fontId="0" fillId="0" borderId="0" xfId="0"/>
    <xf numFmtId="0" fontId="9" fillId="33" borderId="0" xfId="1" applyFont="1" applyFill="1"/>
    <xf numFmtId="0" fontId="0" fillId="33" borderId="0" xfId="2" applyFont="1" applyFill="1"/>
    <xf numFmtId="0" fontId="9" fillId="33" borderId="0" xfId="2" applyFont="1" applyFill="1"/>
    <xf numFmtId="0" fontId="9" fillId="33" borderId="0" xfId="2" applyFont="1" applyFill="1" applyAlignment="1">
      <alignment horizontal="left"/>
    </xf>
    <xf numFmtId="0" fontId="10" fillId="33" borderId="0" xfId="2" applyFont="1" applyFill="1"/>
    <xf numFmtId="0" fontId="9" fillId="34" borderId="10" xfId="2" applyFont="1" applyFill="1" applyBorder="1"/>
    <xf numFmtId="0" fontId="0" fillId="33" borderId="10" xfId="2" applyFont="1" applyFill="1" applyBorder="1"/>
    <xf numFmtId="0" fontId="8" fillId="0" borderId="0" xfId="1"/>
    <xf numFmtId="0" fontId="5" fillId="0" borderId="11" xfId="3" applyFont="1" applyBorder="1"/>
    <xf numFmtId="0" fontId="5" fillId="0" borderId="12" xfId="3" applyFont="1" applyBorder="1"/>
    <xf numFmtId="0" fontId="5" fillId="0" borderId="13" xfId="3" applyFont="1" applyBorder="1"/>
    <xf numFmtId="0" fontId="5" fillId="0" borderId="14" xfId="3" applyFont="1" applyBorder="1"/>
    <xf numFmtId="0" fontId="5" fillId="0" borderId="0" xfId="3" applyFont="1"/>
    <xf numFmtId="0" fontId="5" fillId="0" borderId="15" xfId="3" applyFont="1" applyBorder="1"/>
    <xf numFmtId="0" fontId="5" fillId="0" borderId="0" xfId="3" applyFont="1" applyAlignment="1">
      <alignment horizontal="center"/>
    </xf>
    <xf numFmtId="0" fontId="12" fillId="0" borderId="0" xfId="4" applyFont="1"/>
    <xf numFmtId="0" fontId="7" fillId="0" borderId="0" xfId="3" applyFont="1" applyAlignment="1">
      <alignment horizontal="right"/>
    </xf>
    <xf numFmtId="0" fontId="5" fillId="0" borderId="16" xfId="3" applyFont="1" applyBorder="1"/>
    <xf numFmtId="0" fontId="5" fillId="0" borderId="17" xfId="3" applyFont="1" applyBorder="1"/>
    <xf numFmtId="0" fontId="5" fillId="0" borderId="18" xfId="3" applyFont="1" applyBorder="1"/>
    <xf numFmtId="0" fontId="6" fillId="34" borderId="0" xfId="6" applyFont="1" applyFill="1"/>
    <xf numFmtId="0" fontId="5" fillId="0" borderId="0" xfId="7"/>
    <xf numFmtId="0" fontId="12" fillId="34" borderId="0" xfId="13" applyFont="1" applyFill="1"/>
    <xf numFmtId="0" fontId="9" fillId="33" borderId="10" xfId="2" applyFont="1" applyFill="1" applyBorder="1" applyAlignment="1">
      <alignment horizontal="left"/>
    </xf>
    <xf numFmtId="0" fontId="12" fillId="34" borderId="10" xfId="13" applyFont="1" applyFill="1" applyBorder="1"/>
    <xf numFmtId="0" fontId="0" fillId="41" borderId="0" xfId="0" applyFill="1"/>
    <xf numFmtId="0" fontId="9" fillId="33" borderId="0" xfId="1" applyFont="1" applyFill="1" applyAlignment="1">
      <alignment horizontal="left"/>
    </xf>
    <xf numFmtId="0" fontId="9" fillId="33" borderId="10" xfId="2" applyFont="1" applyFill="1" applyBorder="1"/>
    <xf numFmtId="0" fontId="20" fillId="46" borderId="0" xfId="4" applyFont="1" applyFill="1"/>
    <xf numFmtId="0" fontId="23" fillId="46" borderId="0" xfId="4" applyFont="1" applyFill="1"/>
    <xf numFmtId="169" fontId="0" fillId="38" borderId="19" xfId="5" applyNumberFormat="1" applyFont="1" applyFill="1" applyBorder="1"/>
    <xf numFmtId="0" fontId="12" fillId="0" borderId="0" xfId="13" applyFont="1"/>
    <xf numFmtId="0" fontId="0" fillId="41" borderId="0" xfId="0" applyFill="1" applyAlignment="1">
      <alignment vertical="center"/>
    </xf>
    <xf numFmtId="0" fontId="15" fillId="41" borderId="0" xfId="15" applyFont="1" applyFill="1"/>
    <xf numFmtId="0" fontId="26" fillId="42" borderId="0" xfId="0" applyFont="1" applyFill="1"/>
    <xf numFmtId="0" fontId="101" fillId="0" borderId="0" xfId="0" applyFont="1"/>
    <xf numFmtId="0" fontId="0" fillId="0" borderId="0" xfId="16" applyFont="1" applyAlignment="1">
      <alignment horizontal="center" vertical="center"/>
    </xf>
    <xf numFmtId="0" fontId="109" fillId="46" borderId="0" xfId="4" applyFont="1" applyFill="1"/>
    <xf numFmtId="169" fontId="0" fillId="141" borderId="19" xfId="5" applyNumberFormat="1" applyFont="1" applyFill="1" applyBorder="1"/>
    <xf numFmtId="15" fontId="111" fillId="41" borderId="0" xfId="0" applyNumberFormat="1" applyFont="1" applyFill="1" applyAlignment="1" applyProtection="1">
      <alignment horizontal="center"/>
      <protection locked="0"/>
    </xf>
    <xf numFmtId="0" fontId="5" fillId="0" borderId="26" xfId="18" applyBorder="1" applyAlignment="1">
      <alignment horizontal="center" vertical="center"/>
    </xf>
    <xf numFmtId="0" fontId="7" fillId="0" borderId="0" xfId="16" applyFont="1" applyAlignment="1">
      <alignment horizontal="center" vertical="center"/>
    </xf>
    <xf numFmtId="0" fontId="0" fillId="35" borderId="19" xfId="5" applyFont="1" applyBorder="1"/>
    <xf numFmtId="0" fontId="7" fillId="0" borderId="0" xfId="16" applyFont="1" applyAlignment="1">
      <alignment horizontal="left"/>
    </xf>
    <xf numFmtId="0" fontId="7" fillId="41" borderId="0" xfId="0" applyFont="1" applyFill="1"/>
    <xf numFmtId="0" fontId="15" fillId="41" borderId="0" xfId="15" applyFont="1" applyFill="1" applyAlignment="1">
      <alignment wrapText="1"/>
    </xf>
    <xf numFmtId="0" fontId="0" fillId="0" borderId="0" xfId="16" applyFont="1"/>
    <xf numFmtId="169" fontId="0" fillId="140" borderId="19" xfId="5" applyNumberFormat="1" applyFont="1" applyFill="1" applyBorder="1"/>
    <xf numFmtId="0" fontId="0" fillId="0" borderId="28" xfId="0" applyBorder="1"/>
    <xf numFmtId="0" fontId="12" fillId="47" borderId="0" xfId="4" applyFont="1" applyFill="1"/>
    <xf numFmtId="0" fontId="15" fillId="41" borderId="0" xfId="0" applyFont="1" applyFill="1" applyAlignment="1">
      <alignment wrapText="1"/>
    </xf>
    <xf numFmtId="0" fontId="5" fillId="0" borderId="0" xfId="0" applyFont="1"/>
    <xf numFmtId="0" fontId="102" fillId="41" borderId="0" xfId="14" applyFont="1" applyFill="1" applyBorder="1" applyAlignment="1" applyProtection="1"/>
    <xf numFmtId="0" fontId="15" fillId="0" borderId="0" xfId="4" applyFont="1"/>
    <xf numFmtId="0" fontId="26" fillId="0" borderId="0" xfId="4" applyFont="1"/>
    <xf numFmtId="0" fontId="7" fillId="0" borderId="0" xfId="16" applyFont="1" applyAlignment="1">
      <alignment vertical="center"/>
    </xf>
    <xf numFmtId="0" fontId="15" fillId="47" borderId="0" xfId="4" applyFont="1" applyFill="1"/>
    <xf numFmtId="0" fontId="26" fillId="44" borderId="0" xfId="0" applyFont="1" applyFill="1"/>
    <xf numFmtId="0" fontId="26" fillId="41" borderId="0" xfId="15" applyFont="1" applyFill="1" applyAlignment="1">
      <alignment horizontal="center"/>
    </xf>
    <xf numFmtId="171" fontId="0" fillId="140" borderId="26" xfId="0" applyNumberFormat="1" applyFill="1" applyBorder="1"/>
    <xf numFmtId="0" fontId="0" fillId="0" borderId="0" xfId="16" applyFont="1" applyAlignment="1">
      <alignment vertical="center"/>
    </xf>
    <xf numFmtId="0" fontId="14" fillId="34" borderId="0" xfId="6" applyFill="1"/>
    <xf numFmtId="0" fontId="12" fillId="46" borderId="0" xfId="4" applyFont="1" applyFill="1"/>
    <xf numFmtId="0" fontId="26" fillId="36" borderId="0" xfId="0" applyFont="1" applyFill="1"/>
    <xf numFmtId="0" fontId="15" fillId="46" borderId="0" xfId="4" applyFont="1" applyFill="1"/>
    <xf numFmtId="0" fontId="26" fillId="45" borderId="0" xfId="0" applyFont="1" applyFill="1"/>
    <xf numFmtId="0" fontId="12" fillId="0" borderId="0" xfId="1" applyFont="1"/>
    <xf numFmtId="169" fontId="0" fillId="139" borderId="19" xfId="5" applyNumberFormat="1" applyFont="1" applyFill="1" applyBorder="1" applyAlignment="1">
      <alignment horizontal="right"/>
    </xf>
    <xf numFmtId="0" fontId="26" fillId="0" borderId="0" xfId="4" applyFont="1" applyAlignment="1">
      <alignment horizontal="left"/>
    </xf>
    <xf numFmtId="0" fontId="12" fillId="34" borderId="0" xfId="1" applyFont="1" applyFill="1"/>
    <xf numFmtId="168" fontId="26" fillId="0" borderId="0" xfId="17" applyNumberFormat="1" applyFont="1" applyAlignment="1">
      <alignment horizontal="left"/>
    </xf>
    <xf numFmtId="0" fontId="26" fillId="41" borderId="0" xfId="0" applyFont="1" applyFill="1" applyAlignment="1">
      <alignment wrapText="1"/>
    </xf>
    <xf numFmtId="169" fontId="0" fillId="35" borderId="19" xfId="5" applyNumberFormat="1" applyFont="1" applyBorder="1"/>
    <xf numFmtId="0" fontId="15" fillId="41" borderId="0" xfId="0" applyFont="1" applyFill="1"/>
    <xf numFmtId="0" fontId="26" fillId="43" borderId="0" xfId="0" applyFont="1" applyFill="1"/>
    <xf numFmtId="0" fontId="7" fillId="0" borderId="0" xfId="0" applyFont="1"/>
    <xf numFmtId="0" fontId="0" fillId="41" borderId="0" xfId="0" applyFill="1" applyAlignment="1">
      <alignment wrapText="1"/>
    </xf>
    <xf numFmtId="0" fontId="26" fillId="41" borderId="0" xfId="0" applyFont="1" applyFill="1"/>
    <xf numFmtId="0" fontId="15" fillId="0" borderId="0" xfId="13" applyFont="1"/>
    <xf numFmtId="0" fontId="108" fillId="0" borderId="0" xfId="0" applyFont="1"/>
    <xf numFmtId="0" fontId="24" fillId="0" borderId="0" xfId="0" applyFont="1"/>
    <xf numFmtId="0" fontId="114" fillId="0" borderId="0" xfId="0" applyFont="1"/>
    <xf numFmtId="0" fontId="15" fillId="0" borderId="0" xfId="0" applyFont="1" applyAlignment="1">
      <alignment vertical="center"/>
    </xf>
    <xf numFmtId="169" fontId="5" fillId="0" borderId="0" xfId="0" applyNumberFormat="1" applyFont="1" applyAlignment="1">
      <alignment horizontal="center"/>
    </xf>
    <xf numFmtId="169" fontId="0" fillId="0" borderId="0" xfId="0" applyNumberFormat="1" applyAlignment="1">
      <alignment horizontal="center"/>
    </xf>
    <xf numFmtId="0" fontId="115" fillId="0" borderId="0" xfId="0" applyFont="1"/>
    <xf numFmtId="0" fontId="26" fillId="46" borderId="0" xfId="4" applyFont="1" applyFill="1"/>
    <xf numFmtId="0" fontId="113" fillId="0" borderId="0" xfId="0" applyFont="1"/>
    <xf numFmtId="0" fontId="116" fillId="0" borderId="0" xfId="0" applyFont="1"/>
    <xf numFmtId="0" fontId="7" fillId="142" borderId="0" xfId="0" applyFont="1" applyFill="1"/>
    <xf numFmtId="0" fontId="0" fillId="41" borderId="0" xfId="5" applyFont="1" applyFill="1" applyBorder="1"/>
    <xf numFmtId="0" fontId="26" fillId="143" borderId="0" xfId="0" applyFont="1" applyFill="1"/>
    <xf numFmtId="0" fontId="26" fillId="144" borderId="0" xfId="0" applyFont="1" applyFill="1"/>
    <xf numFmtId="0" fontId="26" fillId="145" borderId="0" xfId="0" applyFont="1" applyFill="1"/>
    <xf numFmtId="0" fontId="26" fillId="146" borderId="0" xfId="0" applyFont="1" applyFill="1"/>
    <xf numFmtId="0" fontId="21" fillId="41" borderId="0" xfId="14" applyFill="1" applyAlignment="1" applyProtection="1"/>
    <xf numFmtId="0" fontId="21" fillId="41" borderId="0" xfId="14" quotePrefix="1" applyFill="1" applyAlignment="1" applyProtection="1"/>
    <xf numFmtId="0" fontId="117" fillId="0" borderId="0" xfId="0" applyFont="1"/>
    <xf numFmtId="169" fontId="7" fillId="0" borderId="0" xfId="0" applyNumberFormat="1" applyFont="1" applyAlignment="1">
      <alignment horizontal="right"/>
    </xf>
    <xf numFmtId="0" fontId="7" fillId="0" borderId="0" xfId="0" applyFont="1" applyAlignment="1">
      <alignment horizontal="right"/>
    </xf>
    <xf numFmtId="0" fontId="0" fillId="0" borderId="0" xfId="0" applyAlignment="1">
      <alignment horizontal="right"/>
    </xf>
    <xf numFmtId="169" fontId="0" fillId="0" borderId="0" xfId="0" applyNumberFormat="1"/>
    <xf numFmtId="0" fontId="0" fillId="0" borderId="136" xfId="0" applyBorder="1"/>
    <xf numFmtId="0" fontId="15" fillId="0" borderId="0" xfId="21" applyFont="1"/>
    <xf numFmtId="0" fontId="26" fillId="0" borderId="0" xfId="21" applyFont="1"/>
    <xf numFmtId="0" fontId="26" fillId="0" borderId="0" xfId="21" applyFont="1" applyAlignment="1">
      <alignment horizontal="left"/>
    </xf>
    <xf numFmtId="169" fontId="15" fillId="0" borderId="0" xfId="21" applyNumberFormat="1" applyFont="1"/>
    <xf numFmtId="0" fontId="125" fillId="0" borderId="0" xfId="21" applyFont="1"/>
    <xf numFmtId="169" fontId="125" fillId="0" borderId="0" xfId="21" applyNumberFormat="1" applyFont="1"/>
    <xf numFmtId="49" fontId="125" fillId="0" borderId="0" xfId="21" applyNumberFormat="1" applyFont="1"/>
    <xf numFmtId="0" fontId="124" fillId="0" borderId="0" xfId="21" applyFont="1"/>
    <xf numFmtId="0" fontId="125" fillId="0" borderId="0" xfId="21" applyFont="1" applyAlignment="1">
      <alignment horizontal="center"/>
    </xf>
    <xf numFmtId="0" fontId="15" fillId="0" borderId="0" xfId="21" applyFont="1" applyAlignment="1">
      <alignment vertical="center"/>
    </xf>
    <xf numFmtId="169" fontId="15" fillId="0" borderId="0" xfId="21" applyNumberFormat="1" applyFont="1" applyAlignment="1">
      <alignment vertical="center"/>
    </xf>
    <xf numFmtId="169" fontId="125" fillId="0" borderId="0" xfId="21" applyNumberFormat="1" applyFont="1" applyAlignment="1">
      <alignment vertical="center"/>
    </xf>
    <xf numFmtId="15" fontId="22" fillId="156" borderId="19" xfId="3" applyNumberFormat="1" applyFont="1" applyFill="1" applyBorder="1" applyAlignment="1">
      <alignment horizontal="left" vertical="top"/>
    </xf>
    <xf numFmtId="0" fontId="22" fillId="156" borderId="19" xfId="3" applyFont="1" applyFill="1" applyBorder="1" applyAlignment="1">
      <alignment horizontal="left" vertical="top"/>
    </xf>
    <xf numFmtId="0" fontId="7" fillId="156" borderId="23" xfId="16" applyFont="1" applyFill="1" applyBorder="1" applyAlignment="1">
      <alignment horizontal="centerContinuous" vertical="center"/>
    </xf>
    <xf numFmtId="0" fontId="7" fillId="156" borderId="24" xfId="16" applyFont="1" applyFill="1" applyBorder="1" applyAlignment="1">
      <alignment horizontal="centerContinuous" vertical="center"/>
    </xf>
    <xf numFmtId="0" fontId="7" fillId="156" borderId="25" xfId="16" applyFont="1" applyFill="1" applyBorder="1" applyAlignment="1">
      <alignment horizontal="centerContinuous" vertical="center"/>
    </xf>
    <xf numFmtId="0" fontId="12" fillId="156" borderId="0" xfId="4" applyFont="1" applyFill="1"/>
    <xf numFmtId="0" fontId="109" fillId="156" borderId="0" xfId="4" applyFont="1" applyFill="1"/>
    <xf numFmtId="0" fontId="19" fillId="156" borderId="0" xfId="4" applyFont="1" applyFill="1"/>
    <xf numFmtId="0" fontId="15" fillId="156" borderId="0" xfId="4" applyFont="1" applyFill="1"/>
    <xf numFmtId="0" fontId="125" fillId="156" borderId="0" xfId="21" applyFont="1" applyFill="1"/>
    <xf numFmtId="0" fontId="15" fillId="156" borderId="0" xfId="21" applyFont="1" applyFill="1"/>
    <xf numFmtId="0" fontId="12" fillId="156" borderId="0" xfId="21" applyFont="1" applyFill="1"/>
    <xf numFmtId="0" fontId="116" fillId="156" borderId="0" xfId="0" applyFont="1" applyFill="1" applyAlignment="1">
      <alignment horizontal="left"/>
    </xf>
    <xf numFmtId="0" fontId="15" fillId="0" borderId="0" xfId="0" applyFont="1"/>
    <xf numFmtId="0" fontId="15" fillId="0" borderId="0" xfId="148" applyFont="1"/>
    <xf numFmtId="0" fontId="0" fillId="0" borderId="0" xfId="0" applyAlignment="1">
      <alignment horizontal="center" vertical="center"/>
    </xf>
    <xf numFmtId="0" fontId="18" fillId="0" borderId="19" xfId="0" applyFont="1" applyBorder="1" applyAlignment="1">
      <alignment horizontal="center"/>
    </xf>
    <xf numFmtId="0" fontId="7" fillId="0" borderId="0" xfId="16" applyFont="1"/>
    <xf numFmtId="0" fontId="11" fillId="0" borderId="14" xfId="3" applyFont="1" applyBorder="1" applyAlignment="1">
      <alignment vertical="center" wrapText="1"/>
    </xf>
    <xf numFmtId="0" fontId="11" fillId="0" borderId="0" xfId="3" applyFont="1" applyAlignment="1">
      <alignment vertical="center" wrapText="1"/>
    </xf>
    <xf numFmtId="0" fontId="11" fillId="0" borderId="15" xfId="3" applyFont="1" applyBorder="1" applyAlignment="1">
      <alignment vertical="center" wrapText="1"/>
    </xf>
    <xf numFmtId="168" fontId="18" fillId="0" borderId="19" xfId="0" applyNumberFormat="1" applyFont="1" applyBorder="1" applyAlignment="1">
      <alignment horizontal="center"/>
    </xf>
    <xf numFmtId="0" fontId="18" fillId="0" borderId="19" xfId="0" applyFont="1" applyBorder="1" applyAlignment="1">
      <alignment horizontal="left" wrapText="1"/>
    </xf>
    <xf numFmtId="0" fontId="18" fillId="0" borderId="19" xfId="0" applyFont="1" applyBorder="1" applyAlignment="1">
      <alignment horizontal="left" vertical="center"/>
    </xf>
    <xf numFmtId="0" fontId="18" fillId="0" borderId="19" xfId="0" applyFont="1" applyBorder="1" applyAlignment="1">
      <alignment horizontal="left"/>
    </xf>
    <xf numFmtId="0" fontId="18" fillId="0" borderId="19" xfId="0" applyFont="1" applyBorder="1" applyAlignment="1">
      <alignment horizontal="center" wrapText="1"/>
    </xf>
    <xf numFmtId="169" fontId="0" fillId="47" borderId="19" xfId="5" applyNumberFormat="1" applyFont="1" applyFill="1" applyBorder="1"/>
    <xf numFmtId="0" fontId="26" fillId="0" borderId="0" xfId="148" applyFont="1"/>
    <xf numFmtId="169" fontId="7" fillId="0" borderId="0" xfId="16" applyNumberFormat="1" applyFont="1" applyAlignment="1">
      <alignment vertical="center"/>
    </xf>
    <xf numFmtId="0" fontId="52" fillId="0" borderId="0" xfId="0" applyFont="1"/>
    <xf numFmtId="0" fontId="129" fillId="156" borderId="0" xfId="0" applyFont="1" applyFill="1"/>
    <xf numFmtId="0" fontId="0" fillId="0" borderId="0" xfId="0" applyAlignment="1">
      <alignment horizontal="center"/>
    </xf>
    <xf numFmtId="0" fontId="4" fillId="0" borderId="0" xfId="6079"/>
    <xf numFmtId="0" fontId="4" fillId="47" borderId="145" xfId="6079" applyFill="1" applyBorder="1"/>
    <xf numFmtId="0" fontId="4" fillId="47" borderId="145" xfId="6079" applyFill="1" applyBorder="1" applyAlignment="1">
      <alignment horizontal="center" vertical="center"/>
    </xf>
    <xf numFmtId="0" fontId="4" fillId="47" borderId="145" xfId="6079" applyFill="1" applyBorder="1" applyAlignment="1">
      <alignment horizontal="left" vertical="center"/>
    </xf>
    <xf numFmtId="0" fontId="5" fillId="0" borderId="0" xfId="6079" applyFont="1"/>
    <xf numFmtId="0" fontId="5" fillId="0" borderId="0" xfId="6079" applyFont="1" applyAlignment="1">
      <alignment horizontal="left"/>
    </xf>
    <xf numFmtId="0" fontId="24" fillId="0" borderId="0" xfId="6079" applyFont="1" applyAlignment="1">
      <alignment horizontal="center"/>
    </xf>
    <xf numFmtId="0" fontId="5" fillId="0" borderId="0" xfId="6079" applyFont="1" applyAlignment="1">
      <alignment vertical="center" wrapText="1"/>
    </xf>
    <xf numFmtId="0" fontId="7" fillId="0" borderId="0" xfId="6079" applyFont="1"/>
    <xf numFmtId="0" fontId="5" fillId="0" borderId="0" xfId="8" applyFont="1" applyFill="1" applyBorder="1"/>
    <xf numFmtId="0" fontId="5" fillId="0" borderId="0" xfId="6079" applyFont="1" applyAlignment="1">
      <alignment horizontal="center" vertical="center" wrapText="1"/>
    </xf>
    <xf numFmtId="0" fontId="4" fillId="0" borderId="0" xfId="6079" applyAlignment="1">
      <alignment vertical="center"/>
    </xf>
    <xf numFmtId="0" fontId="5" fillId="0" borderId="0" xfId="6079" applyFont="1" applyAlignment="1">
      <alignment vertical="center"/>
    </xf>
    <xf numFmtId="0" fontId="4" fillId="0" borderId="0" xfId="6079" applyAlignment="1">
      <alignment horizontal="left" vertical="center"/>
    </xf>
    <xf numFmtId="0" fontId="5" fillId="0" borderId="0" xfId="6079" applyFont="1" applyAlignment="1">
      <alignment horizontal="left" vertical="center" wrapText="1"/>
    </xf>
    <xf numFmtId="0" fontId="5" fillId="0" borderId="0" xfId="18" applyAlignment="1">
      <alignment horizontal="center" vertical="center"/>
    </xf>
    <xf numFmtId="0" fontId="7" fillId="0" borderId="0" xfId="6079" applyFont="1" applyAlignment="1">
      <alignment vertical="center"/>
    </xf>
    <xf numFmtId="0" fontId="5" fillId="0" borderId="0" xfId="6079" applyFont="1" applyAlignment="1">
      <alignment horizontal="left" vertical="center"/>
    </xf>
    <xf numFmtId="0" fontId="5" fillId="0" borderId="0" xfId="6079" applyFont="1" applyAlignment="1">
      <alignment wrapText="1"/>
    </xf>
    <xf numFmtId="0" fontId="4" fillId="0" borderId="0" xfId="6079" applyAlignment="1">
      <alignment horizontal="center" vertical="center"/>
    </xf>
    <xf numFmtId="0" fontId="130" fillId="0" borderId="0" xfId="6079" applyFont="1" applyAlignment="1">
      <alignment horizontal="center" wrapText="1"/>
    </xf>
    <xf numFmtId="0" fontId="4" fillId="0" borderId="0" xfId="6079" applyAlignment="1">
      <alignment horizontal="center"/>
    </xf>
    <xf numFmtId="0" fontId="5" fillId="0" borderId="0" xfId="5883" applyProtection="1">
      <protection locked="0"/>
    </xf>
    <xf numFmtId="0" fontId="15" fillId="0" borderId="0" xfId="5883" applyFont="1" applyProtection="1">
      <protection locked="0"/>
    </xf>
    <xf numFmtId="0" fontId="15" fillId="0" borderId="0" xfId="661" applyFont="1" applyProtection="1">
      <protection locked="0"/>
    </xf>
    <xf numFmtId="195" fontId="15" fillId="140" borderId="26" xfId="5883" applyNumberFormat="1" applyFont="1" applyFill="1" applyBorder="1" applyProtection="1">
      <protection locked="0"/>
    </xf>
    <xf numFmtId="0" fontId="134" fillId="0" borderId="0" xfId="5883" applyFont="1" applyProtection="1">
      <protection locked="0"/>
    </xf>
    <xf numFmtId="0" fontId="135" fillId="0" borderId="0" xfId="661" applyFont="1" applyProtection="1">
      <protection locked="0"/>
    </xf>
    <xf numFmtId="0" fontId="136" fillId="0" borderId="0" xfId="661" applyFont="1" applyProtection="1">
      <protection locked="0"/>
    </xf>
    <xf numFmtId="2" fontId="15" fillId="0" borderId="0" xfId="5883" applyNumberFormat="1" applyFont="1" applyProtection="1">
      <protection locked="0"/>
    </xf>
    <xf numFmtId="0" fontId="137" fillId="0" borderId="0" xfId="5883" applyFont="1" applyProtection="1">
      <protection locked="0"/>
    </xf>
    <xf numFmtId="164" fontId="15" fillId="0" borderId="0" xfId="5883" applyNumberFormat="1" applyFont="1"/>
    <xf numFmtId="164" fontId="15" fillId="0" borderId="0" xfId="5883" applyNumberFormat="1" applyFont="1" applyProtection="1">
      <protection locked="0"/>
    </xf>
    <xf numFmtId="0" fontId="134" fillId="0" borderId="0" xfId="661" applyFont="1" applyProtection="1">
      <protection locked="0"/>
    </xf>
    <xf numFmtId="0" fontId="26" fillId="0" borderId="0" xfId="5883" applyFont="1" applyProtection="1">
      <protection locked="0"/>
    </xf>
    <xf numFmtId="0" fontId="22" fillId="0" borderId="0" xfId="661" applyFont="1" applyProtection="1">
      <protection locked="0"/>
    </xf>
    <xf numFmtId="197" fontId="15" fillId="0" borderId="0" xfId="5883" applyNumberFormat="1" applyFont="1" applyProtection="1">
      <protection locked="0"/>
    </xf>
    <xf numFmtId="0" fontId="16" fillId="0" borderId="0" xfId="661" applyProtection="1">
      <protection locked="0"/>
    </xf>
    <xf numFmtId="164" fontId="26" fillId="0" borderId="145" xfId="5883" applyNumberFormat="1" applyFont="1" applyBorder="1" applyProtection="1">
      <protection locked="0"/>
    </xf>
    <xf numFmtId="0" fontId="26" fillId="0" borderId="0" xfId="661" applyFont="1" applyProtection="1">
      <protection locked="0"/>
    </xf>
    <xf numFmtId="0" fontId="138" fillId="0" borderId="0" xfId="661" applyFont="1" applyProtection="1">
      <protection locked="0"/>
    </xf>
    <xf numFmtId="0" fontId="24" fillId="0" borderId="0" xfId="5883" applyFont="1" applyAlignment="1" applyProtection="1">
      <alignment horizontal="center"/>
      <protection locked="0"/>
    </xf>
    <xf numFmtId="0" fontId="139" fillId="0" borderId="0" xfId="661" applyFont="1" applyProtection="1">
      <protection locked="0"/>
    </xf>
    <xf numFmtId="0" fontId="140" fillId="0" borderId="0" xfId="661" applyFont="1" applyProtection="1">
      <protection locked="0"/>
    </xf>
    <xf numFmtId="0" fontId="141" fillId="0" borderId="0" xfId="5883" applyFont="1" applyProtection="1">
      <protection locked="0"/>
    </xf>
    <xf numFmtId="0" fontId="113" fillId="0" borderId="0" xfId="5883" applyFont="1" applyProtection="1">
      <protection locked="0"/>
    </xf>
    <xf numFmtId="0" fontId="15" fillId="0" borderId="0" xfId="5883" applyFont="1" applyAlignment="1" applyProtection="1">
      <alignment vertical="center" wrapText="1"/>
      <protection locked="0"/>
    </xf>
    <xf numFmtId="0" fontId="15" fillId="81" borderId="0" xfId="5883" applyFont="1" applyFill="1" applyAlignment="1" applyProtection="1">
      <alignment vertical="center" wrapText="1"/>
      <protection locked="0"/>
    </xf>
    <xf numFmtId="0" fontId="12" fillId="81" borderId="0" xfId="5883" applyFont="1" applyFill="1" applyAlignment="1" applyProtection="1">
      <alignment vertical="center" wrapText="1"/>
      <protection locked="0"/>
    </xf>
    <xf numFmtId="0" fontId="5" fillId="0" borderId="0" xfId="5883"/>
    <xf numFmtId="0" fontId="142" fillId="81" borderId="0" xfId="5883" applyFont="1" applyFill="1" applyAlignment="1" applyProtection="1">
      <alignment vertical="center" wrapText="1"/>
      <protection locked="0"/>
    </xf>
    <xf numFmtId="0" fontId="19" fillId="81" borderId="0" xfId="5883" applyFont="1" applyFill="1" applyAlignment="1" applyProtection="1">
      <alignment vertical="center" wrapText="1"/>
      <protection locked="0"/>
    </xf>
    <xf numFmtId="0" fontId="12" fillId="81" borderId="0" xfId="5883" applyFont="1" applyFill="1" applyAlignment="1" applyProtection="1">
      <alignment horizontal="center" vertical="center" wrapText="1"/>
      <protection locked="0"/>
    </xf>
    <xf numFmtId="0" fontId="143" fillId="81" borderId="0" xfId="5883" applyFont="1" applyFill="1" applyAlignment="1" applyProtection="1">
      <alignment vertical="center"/>
      <protection locked="0"/>
    </xf>
    <xf numFmtId="0" fontId="38" fillId="0" borderId="0" xfId="5883" applyFont="1" applyAlignment="1" applyProtection="1">
      <alignment vertical="center"/>
      <protection locked="0"/>
    </xf>
    <xf numFmtId="0" fontId="15" fillId="81" borderId="0" xfId="5883" applyFont="1" applyFill="1" applyAlignment="1" applyProtection="1">
      <alignment horizontal="center" vertical="center" wrapText="1"/>
      <protection locked="0"/>
    </xf>
    <xf numFmtId="0" fontId="144" fillId="81" borderId="0" xfId="5883" applyFont="1" applyFill="1" applyAlignment="1" applyProtection="1">
      <alignment horizontal="left" vertical="center"/>
      <protection locked="0"/>
    </xf>
    <xf numFmtId="0" fontId="145" fillId="81" borderId="0" xfId="5883" applyFont="1" applyFill="1" applyAlignment="1" applyProtection="1">
      <alignment vertical="center"/>
      <protection locked="0"/>
    </xf>
    <xf numFmtId="0" fontId="15" fillId="0" borderId="0" xfId="5883" applyFont="1" applyAlignment="1" applyProtection="1">
      <alignment horizontal="center" vertical="center" wrapText="1"/>
      <protection locked="0"/>
    </xf>
    <xf numFmtId="0" fontId="26" fillId="81" borderId="0" xfId="5883" applyFont="1" applyFill="1" applyAlignment="1" applyProtection="1">
      <alignment vertical="center" wrapText="1"/>
      <protection locked="0"/>
    </xf>
    <xf numFmtId="0" fontId="5" fillId="0" borderId="0" xfId="5883" applyAlignment="1" applyProtection="1">
      <alignment horizontal="center"/>
      <protection locked="0"/>
    </xf>
    <xf numFmtId="0" fontId="5" fillId="0" borderId="0" xfId="5883" applyAlignment="1" applyProtection="1">
      <alignment wrapText="1"/>
      <protection locked="0"/>
    </xf>
    <xf numFmtId="0" fontId="113" fillId="0" borderId="0" xfId="5883" applyFont="1" applyAlignment="1" applyProtection="1">
      <alignment horizontal="left"/>
      <protection locked="0"/>
    </xf>
    <xf numFmtId="0" fontId="7" fillId="0" borderId="0" xfId="5883" applyFont="1" applyAlignment="1" applyProtection="1">
      <alignment vertical="top"/>
      <protection locked="0"/>
    </xf>
    <xf numFmtId="0" fontId="146" fillId="0" borderId="0" xfId="5883" applyFont="1" applyProtection="1">
      <protection locked="0"/>
    </xf>
    <xf numFmtId="10" fontId="15" fillId="0" borderId="0" xfId="5877" applyNumberFormat="1" applyFont="1" applyFill="1" applyBorder="1" applyAlignment="1" applyProtection="1">
      <alignment horizontal="center" vertical="center"/>
      <protection locked="0"/>
    </xf>
    <xf numFmtId="180" fontId="5" fillId="0" borderId="0" xfId="5883" applyNumberFormat="1" applyProtection="1">
      <protection locked="0"/>
    </xf>
    <xf numFmtId="193" fontId="0" fillId="0" borderId="0" xfId="5877" applyNumberFormat="1" applyFont="1" applyProtection="1">
      <protection locked="0"/>
    </xf>
    <xf numFmtId="171" fontId="15" fillId="0" borderId="0" xfId="5877" applyNumberFormat="1" applyFont="1" applyProtection="1">
      <protection locked="0"/>
    </xf>
    <xf numFmtId="0" fontId="7" fillId="0" borderId="0" xfId="5883" applyFont="1" applyProtection="1">
      <protection locked="0"/>
    </xf>
    <xf numFmtId="0" fontId="142" fillId="81" borderId="0" xfId="5883" applyFont="1" applyFill="1" applyAlignment="1" applyProtection="1">
      <alignment vertical="center"/>
      <protection locked="0"/>
    </xf>
    <xf numFmtId="0" fontId="146" fillId="0" borderId="0" xfId="5883" applyFont="1" applyAlignment="1" applyProtection="1">
      <alignment vertical="center" wrapText="1"/>
      <protection locked="0"/>
    </xf>
    <xf numFmtId="0" fontId="15" fillId="81" borderId="0" xfId="5883" applyFont="1" applyFill="1" applyAlignment="1" applyProtection="1">
      <alignment horizontal="left" vertical="center" wrapText="1"/>
      <protection locked="0"/>
    </xf>
    <xf numFmtId="0" fontId="19" fillId="81" borderId="0" xfId="5883" applyFont="1" applyFill="1" applyAlignment="1" applyProtection="1">
      <alignment horizontal="center" vertical="center" wrapText="1"/>
      <protection locked="0"/>
    </xf>
    <xf numFmtId="0" fontId="24" fillId="142" borderId="0" xfId="5883" applyFont="1" applyFill="1" applyAlignment="1" applyProtection="1">
      <alignment horizontal="center"/>
      <protection locked="0"/>
    </xf>
    <xf numFmtId="0" fontId="26" fillId="81" borderId="0" xfId="5883" applyFont="1" applyFill="1" applyAlignment="1" applyProtection="1">
      <alignment horizontal="center" vertical="center" wrapText="1"/>
      <protection locked="0"/>
    </xf>
    <xf numFmtId="198" fontId="15" fillId="139" borderId="26" xfId="5883" applyNumberFormat="1" applyFont="1" applyFill="1" applyBorder="1" applyAlignment="1" applyProtection="1">
      <alignment horizontal="center"/>
      <protection locked="0"/>
    </xf>
    <xf numFmtId="0" fontId="9" fillId="0" borderId="0" xfId="2" applyFont="1"/>
    <xf numFmtId="0" fontId="0" fillId="0" borderId="0" xfId="2" applyFont="1"/>
    <xf numFmtId="0" fontId="5" fillId="37" borderId="143" xfId="8" applyFont="1" applyBorder="1"/>
    <xf numFmtId="0" fontId="15" fillId="0" borderId="0" xfId="661" applyFont="1" applyAlignment="1" applyProtection="1">
      <alignment horizontal="left" vertical="center"/>
      <protection locked="0"/>
    </xf>
    <xf numFmtId="0" fontId="5" fillId="37" borderId="19" xfId="8" applyFont="1" applyBorder="1"/>
    <xf numFmtId="2" fontId="4" fillId="161" borderId="19" xfId="6079" applyNumberFormat="1" applyFill="1" applyBorder="1"/>
    <xf numFmtId="2" fontId="5" fillId="35" borderId="19" xfId="6080" applyNumberFormat="1" applyFont="1" applyFill="1" applyBorder="1"/>
    <xf numFmtId="2" fontId="4" fillId="141" borderId="19" xfId="6079" applyNumberFormat="1" applyFill="1" applyBorder="1"/>
    <xf numFmtId="193" fontId="5" fillId="35" borderId="19" xfId="6080" applyNumberFormat="1" applyFont="1" applyFill="1" applyBorder="1"/>
    <xf numFmtId="4" fontId="5" fillId="138" borderId="19" xfId="11" applyFill="1" applyBorder="1"/>
    <xf numFmtId="4" fontId="5" fillId="38" borderId="19" xfId="9" applyBorder="1"/>
    <xf numFmtId="0" fontId="5" fillId="0" borderId="26" xfId="6079" applyFont="1" applyBorder="1" applyAlignment="1">
      <alignment horizontal="center" vertical="center"/>
    </xf>
    <xf numFmtId="0" fontId="26" fillId="156" borderId="149" xfId="4" applyFont="1" applyFill="1" applyBorder="1" applyAlignment="1">
      <alignment horizontal="center" vertical="center"/>
    </xf>
    <xf numFmtId="0" fontId="0" fillId="0" borderId="153" xfId="0" applyBorder="1"/>
    <xf numFmtId="0" fontId="0" fillId="0" borderId="154" xfId="0" applyBorder="1"/>
    <xf numFmtId="0" fontId="3" fillId="0" borderId="0" xfId="6082"/>
    <xf numFmtId="0" fontId="24" fillId="0" borderId="148" xfId="6082" applyFont="1" applyBorder="1"/>
    <xf numFmtId="0" fontId="141" fillId="41" borderId="0" xfId="6082" applyFont="1" applyFill="1"/>
    <xf numFmtId="0" fontId="3" fillId="41" borderId="0" xfId="6082" applyFill="1"/>
    <xf numFmtId="0" fontId="7" fillId="41" borderId="155" xfId="6082" applyFont="1" applyFill="1" applyBorder="1" applyAlignment="1">
      <alignment horizontal="center"/>
    </xf>
    <xf numFmtId="0" fontId="7" fillId="41" borderId="156" xfId="6082" applyFont="1" applyFill="1" applyBorder="1" applyAlignment="1">
      <alignment horizontal="center"/>
    </xf>
    <xf numFmtId="0" fontId="7" fillId="41" borderId="157" xfId="6082" applyFont="1" applyFill="1" applyBorder="1" applyAlignment="1">
      <alignment horizontal="center"/>
    </xf>
    <xf numFmtId="0" fontId="7" fillId="41" borderId="158" xfId="6082" applyFont="1" applyFill="1" applyBorder="1" applyAlignment="1">
      <alignment horizontal="center"/>
    </xf>
    <xf numFmtId="176" fontId="3" fillId="41" borderId="19" xfId="6082" applyNumberFormat="1" applyFill="1" applyBorder="1" applyAlignment="1">
      <alignment vertical="center"/>
    </xf>
    <xf numFmtId="199" fontId="3" fillId="41" borderId="159" xfId="6082" applyNumberFormat="1" applyFill="1" applyBorder="1"/>
    <xf numFmtId="199" fontId="3" fillId="41" borderId="161" xfId="6082" applyNumberFormat="1" applyFill="1" applyBorder="1"/>
    <xf numFmtId="199" fontId="3" fillId="41" borderId="19" xfId="6082" applyNumberFormat="1" applyFill="1" applyBorder="1"/>
    <xf numFmtId="199" fontId="3" fillId="41" borderId="155" xfId="6082" applyNumberFormat="1" applyFill="1" applyBorder="1"/>
    <xf numFmtId="199" fontId="3" fillId="41" borderId="162" xfId="6082" applyNumberFormat="1" applyFill="1" applyBorder="1"/>
    <xf numFmtId="199" fontId="3" fillId="41" borderId="163" xfId="6082" applyNumberFormat="1" applyFill="1" applyBorder="1"/>
    <xf numFmtId="199" fontId="3" fillId="41" borderId="164" xfId="6082" applyNumberFormat="1" applyFill="1" applyBorder="1"/>
    <xf numFmtId="0" fontId="7" fillId="41" borderId="19" xfId="6082" applyFont="1" applyFill="1" applyBorder="1" applyAlignment="1">
      <alignment horizontal="center"/>
    </xf>
    <xf numFmtId="199" fontId="3" fillId="41" borderId="165" xfId="6082" applyNumberFormat="1" applyFill="1" applyBorder="1"/>
    <xf numFmtId="199" fontId="3" fillId="41" borderId="166" xfId="6082" applyNumberFormat="1" applyFill="1" applyBorder="1"/>
    <xf numFmtId="0" fontId="147" fillId="0" borderId="19" xfId="6082" applyFont="1" applyBorder="1"/>
    <xf numFmtId="164" fontId="0" fillId="0" borderId="0" xfId="0" applyNumberFormat="1"/>
    <xf numFmtId="1" fontId="0" fillId="0" borderId="0" xfId="0" applyNumberFormat="1" applyAlignment="1">
      <alignment horizontal="center" vertical="center"/>
    </xf>
    <xf numFmtId="168" fontId="12" fillId="0" borderId="0" xfId="1" applyNumberFormat="1" applyFont="1"/>
    <xf numFmtId="0" fontId="0" fillId="0" borderId="149" xfId="0" applyBorder="1" applyAlignment="1">
      <alignment horizontal="center" vertical="center"/>
    </xf>
    <xf numFmtId="0" fontId="101" fillId="0" borderId="144" xfId="0" applyFont="1" applyBorder="1" applyAlignment="1">
      <alignment vertical="center" wrapText="1"/>
    </xf>
    <xf numFmtId="0" fontId="101" fillId="0" borderId="0" xfId="0" applyFont="1" applyAlignment="1">
      <alignment vertical="center" wrapText="1"/>
    </xf>
    <xf numFmtId="164" fontId="0" fillId="140" borderId="26" xfId="0" applyNumberFormat="1" applyFill="1" applyBorder="1"/>
    <xf numFmtId="0" fontId="19" fillId="0" borderId="0" xfId="4" applyFont="1"/>
    <xf numFmtId="168" fontId="0" fillId="0" borderId="0" xfId="0" applyNumberFormat="1"/>
    <xf numFmtId="191" fontId="5" fillId="0" borderId="0" xfId="8" applyNumberFormat="1" applyFont="1" applyFill="1" applyBorder="1"/>
    <xf numFmtId="0" fontId="101" fillId="0" borderId="0" xfId="0" applyFont="1" applyAlignment="1">
      <alignment horizontal="center" vertical="center" wrapText="1"/>
    </xf>
    <xf numFmtId="0" fontId="101" fillId="0" borderId="144" xfId="0" applyFont="1" applyBorder="1" applyAlignment="1">
      <alignment vertical="center"/>
    </xf>
    <xf numFmtId="0" fontId="5" fillId="0" borderId="19" xfId="18" applyBorder="1" applyAlignment="1">
      <alignment horizontal="center" vertical="center"/>
    </xf>
    <xf numFmtId="4" fontId="5" fillId="39" borderId="19" xfId="10" applyBorder="1"/>
    <xf numFmtId="0" fontId="148" fillId="0" borderId="0" xfId="6084" applyFont="1"/>
    <xf numFmtId="0" fontId="149" fillId="0" borderId="0" xfId="6084" applyFont="1"/>
    <xf numFmtId="0" fontId="150" fillId="0" borderId="0" xfId="6084" applyFont="1"/>
    <xf numFmtId="0" fontId="142" fillId="0" borderId="0" xfId="6084" applyFont="1"/>
    <xf numFmtId="0" fontId="151" fillId="0" borderId="0" xfId="6084" applyFont="1"/>
    <xf numFmtId="0" fontId="149" fillId="0" borderId="0" xfId="6084" applyFont="1" applyProtection="1">
      <protection locked="0"/>
    </xf>
    <xf numFmtId="0" fontId="15" fillId="0" borderId="0" xfId="6084" applyFont="1" applyAlignment="1" applyProtection="1">
      <alignment horizontal="center"/>
      <protection locked="0"/>
    </xf>
    <xf numFmtId="0" fontId="26" fillId="0" borderId="0" xfId="6084" applyFont="1" applyAlignment="1" applyProtection="1">
      <alignment horizontal="center"/>
      <protection locked="0"/>
    </xf>
    <xf numFmtId="0" fontId="149" fillId="0" borderId="0" xfId="6084" applyFont="1" applyAlignment="1" applyProtection="1">
      <alignment horizontal="center"/>
      <protection locked="0"/>
    </xf>
    <xf numFmtId="0" fontId="12" fillId="0" borderId="0" xfId="6084" applyFont="1" applyProtection="1">
      <protection locked="0"/>
    </xf>
    <xf numFmtId="199" fontId="149" fillId="0" borderId="0" xfId="6084" applyNumberFormat="1" applyFont="1"/>
    <xf numFmtId="0" fontId="15" fillId="0" borderId="0" xfId="6086" applyFont="1" applyAlignment="1" applyProtection="1">
      <alignment vertical="top"/>
      <protection locked="0"/>
    </xf>
    <xf numFmtId="0" fontId="152" fillId="0" borderId="0" xfId="6084" applyFont="1" applyProtection="1">
      <protection locked="0"/>
    </xf>
    <xf numFmtId="199" fontId="149" fillId="0" borderId="0" xfId="6084" applyNumberFormat="1" applyFont="1" applyProtection="1">
      <protection locked="0"/>
    </xf>
    <xf numFmtId="0" fontId="15" fillId="81" borderId="0" xfId="6086" applyFont="1" applyFill="1" applyAlignment="1" applyProtection="1">
      <alignment vertical="top"/>
      <protection locked="0"/>
    </xf>
    <xf numFmtId="0" fontId="19" fillId="0" borderId="0" xfId="6087" applyFont="1"/>
    <xf numFmtId="0" fontId="15" fillId="81" borderId="0" xfId="6086" applyFont="1" applyFill="1" applyAlignment="1">
      <alignment vertical="top"/>
    </xf>
    <xf numFmtId="0" fontId="26" fillId="0" borderId="169" xfId="6088" applyFont="1" applyBorder="1" applyAlignment="1">
      <alignment horizontal="center"/>
    </xf>
    <xf numFmtId="0" fontId="26" fillId="0" borderId="28" xfId="6088" applyFont="1" applyBorder="1" applyAlignment="1">
      <alignment horizontal="center"/>
    </xf>
    <xf numFmtId="0" fontId="26" fillId="0" borderId="170" xfId="6088" applyFont="1" applyBorder="1" applyAlignment="1">
      <alignment horizontal="center"/>
    </xf>
    <xf numFmtId="199" fontId="15" fillId="41" borderId="0" xfId="6085" applyNumberFormat="1" applyFont="1" applyFill="1" applyAlignment="1">
      <alignment horizontal="left"/>
    </xf>
    <xf numFmtId="2" fontId="5" fillId="35" borderId="19" xfId="6089" applyNumberFormat="1" applyBorder="1"/>
    <xf numFmtId="4" fontId="5" fillId="39" borderId="0" xfId="6090"/>
    <xf numFmtId="49" fontId="125" fillId="0" borderId="19" xfId="0" applyNumberFormat="1" applyFont="1" applyBorder="1" applyAlignment="1">
      <alignment horizontal="center"/>
    </xf>
    <xf numFmtId="0" fontId="5" fillId="35" borderId="19" xfId="5" applyBorder="1"/>
    <xf numFmtId="4" fontId="5" fillId="40" borderId="19" xfId="11" applyBorder="1"/>
    <xf numFmtId="0" fontId="15" fillId="0" borderId="19" xfId="12"/>
    <xf numFmtId="0" fontId="112" fillId="0" borderId="19" xfId="7" applyFont="1" applyBorder="1"/>
    <xf numFmtId="0" fontId="18" fillId="0" borderId="19" xfId="0" quotePrefix="1" applyFont="1" applyBorder="1" applyAlignment="1">
      <alignment horizontal="left" wrapText="1"/>
    </xf>
    <xf numFmtId="0" fontId="18" fillId="0" borderId="19" xfId="0" applyFont="1" applyBorder="1" applyAlignment="1">
      <alignment horizontal="center" vertical="center"/>
    </xf>
    <xf numFmtId="0" fontId="18" fillId="0" borderId="19" xfId="0" applyFont="1" applyBorder="1" applyAlignment="1">
      <alignment horizontal="left" vertical="center" wrapText="1"/>
    </xf>
    <xf numFmtId="0" fontId="15" fillId="0" borderId="19" xfId="13" applyFont="1" applyBorder="1"/>
    <xf numFmtId="175" fontId="15" fillId="38" borderId="19" xfId="13" applyNumberFormat="1" applyFont="1" applyFill="1" applyBorder="1" applyAlignment="1" applyProtection="1">
      <alignment horizontal="center"/>
      <protection locked="0"/>
    </xf>
    <xf numFmtId="0" fontId="15" fillId="38" borderId="19" xfId="13" applyFont="1" applyFill="1" applyBorder="1" applyAlignment="1">
      <alignment horizontal="center"/>
    </xf>
    <xf numFmtId="0" fontId="15" fillId="140" borderId="19" xfId="13" applyFont="1" applyFill="1" applyBorder="1" applyAlignment="1" applyProtection="1">
      <alignment horizontal="center"/>
      <protection locked="0"/>
    </xf>
    <xf numFmtId="0" fontId="15" fillId="38" borderId="19" xfId="13" applyFont="1" applyFill="1" applyBorder="1" applyAlignment="1" applyProtection="1">
      <alignment horizontal="center"/>
      <protection locked="0"/>
    </xf>
    <xf numFmtId="178" fontId="15" fillId="38" borderId="19" xfId="13" applyNumberFormat="1" applyFont="1" applyFill="1" applyBorder="1" applyAlignment="1" applyProtection="1">
      <alignment horizontal="center"/>
      <protection locked="0"/>
    </xf>
    <xf numFmtId="0" fontId="15" fillId="141" borderId="19" xfId="13" applyFont="1" applyFill="1" applyBorder="1" applyAlignment="1">
      <alignment horizontal="center"/>
    </xf>
    <xf numFmtId="0" fontId="15" fillId="0" borderId="19" xfId="13" applyFont="1" applyBorder="1" applyAlignment="1">
      <alignment horizontal="right"/>
    </xf>
    <xf numFmtId="2" fontId="15" fillId="41" borderId="19" xfId="13" applyNumberFormat="1" applyFont="1" applyFill="1" applyBorder="1"/>
    <xf numFmtId="0" fontId="26" fillId="0" borderId="19" xfId="13" applyFont="1" applyBorder="1" applyAlignment="1">
      <alignment wrapText="1"/>
    </xf>
    <xf numFmtId="0" fontId="7" fillId="0" borderId="19" xfId="0" applyFont="1" applyBorder="1" applyAlignment="1">
      <alignment wrapText="1"/>
    </xf>
    <xf numFmtId="0" fontId="26" fillId="0" borderId="19" xfId="13" applyFont="1" applyBorder="1" applyAlignment="1">
      <alignment horizontal="center" wrapText="1"/>
    </xf>
    <xf numFmtId="49" fontId="15" fillId="0" borderId="19" xfId="13" applyNumberFormat="1" applyFont="1" applyBorder="1"/>
    <xf numFmtId="0" fontId="0" fillId="0" borderId="19" xfId="0" applyBorder="1" applyAlignment="1">
      <alignment horizontal="center"/>
    </xf>
    <xf numFmtId="169" fontId="15" fillId="138" borderId="19" xfId="13" applyNumberFormat="1" applyFont="1" applyFill="1" applyBorder="1"/>
    <xf numFmtId="191" fontId="5" fillId="37" borderId="19" xfId="8" applyNumberFormat="1" applyFont="1" applyBorder="1"/>
    <xf numFmtId="191" fontId="0" fillId="141" borderId="19" xfId="0" applyNumberFormat="1" applyFill="1" applyBorder="1"/>
    <xf numFmtId="169" fontId="5" fillId="37" borderId="19" xfId="8" applyNumberFormat="1" applyFont="1" applyBorder="1"/>
    <xf numFmtId="169" fontId="0" fillId="141" borderId="19" xfId="0" applyNumberFormat="1" applyFill="1" applyBorder="1"/>
    <xf numFmtId="0" fontId="24" fillId="0" borderId="19" xfId="5883" applyFont="1" applyBorder="1" applyAlignment="1" applyProtection="1">
      <alignment horizontal="center"/>
      <protection locked="0"/>
    </xf>
    <xf numFmtId="200" fontId="15" fillId="162" borderId="19" xfId="6081" applyNumberFormat="1" applyFont="1" applyFill="1" applyBorder="1" applyAlignment="1">
      <alignment horizontal="center" vertical="center"/>
    </xf>
    <xf numFmtId="202" fontId="15" fillId="162" borderId="19" xfId="6081" applyNumberFormat="1" applyFont="1" applyFill="1" applyBorder="1" applyAlignment="1">
      <alignment horizontal="center" vertical="center"/>
    </xf>
    <xf numFmtId="200" fontId="15" fillId="148" borderId="19" xfId="6081" applyNumberFormat="1" applyFont="1" applyFill="1" applyBorder="1" applyAlignment="1" applyProtection="1">
      <alignment horizontal="center" vertical="center"/>
      <protection locked="0"/>
    </xf>
    <xf numFmtId="201" fontId="15" fillId="148" borderId="19" xfId="6081" applyNumberFormat="1" applyFont="1" applyFill="1" applyBorder="1" applyAlignment="1" applyProtection="1">
      <alignment horizontal="center" vertical="center"/>
      <protection locked="0"/>
    </xf>
    <xf numFmtId="10" fontId="15" fillId="148" borderId="19" xfId="5877" applyNumberFormat="1" applyFont="1" applyFill="1" applyBorder="1" applyAlignment="1" applyProtection="1">
      <alignment horizontal="center" vertical="center"/>
      <protection locked="0"/>
    </xf>
    <xf numFmtId="171" fontId="15" fillId="80" borderId="19" xfId="5877" applyNumberFormat="1" applyFont="1" applyFill="1" applyBorder="1" applyAlignment="1">
      <alignment horizontal="center" vertical="center"/>
    </xf>
    <xf numFmtId="193" fontId="15" fillId="148" borderId="19" xfId="5877" applyNumberFormat="1" applyFont="1" applyFill="1" applyBorder="1" applyAlignment="1" applyProtection="1">
      <alignment horizontal="center" vertical="center"/>
      <protection locked="0"/>
    </xf>
    <xf numFmtId="199" fontId="15" fillId="162" borderId="19" xfId="5877" applyNumberFormat="1" applyFont="1" applyFill="1" applyBorder="1" applyAlignment="1" applyProtection="1">
      <alignment horizontal="center" vertical="center"/>
    </xf>
    <xf numFmtId="0" fontId="0" fillId="0" borderId="19" xfId="0" applyBorder="1" applyAlignment="1">
      <alignment horizontal="center" vertical="center" wrapText="1"/>
    </xf>
    <xf numFmtId="169" fontId="0" fillId="140" borderId="19" xfId="0" applyNumberFormat="1" applyFill="1" applyBorder="1"/>
    <xf numFmtId="0" fontId="0" fillId="140" borderId="19" xfId="0" applyFill="1" applyBorder="1"/>
    <xf numFmtId="169" fontId="0" fillId="139" borderId="19" xfId="0" applyNumberFormat="1" applyFill="1" applyBorder="1"/>
    <xf numFmtId="169" fontId="0" fillId="138" borderId="19" xfId="0" applyNumberFormat="1" applyFill="1" applyBorder="1"/>
    <xf numFmtId="169" fontId="0" fillId="139" borderId="19" xfId="5" applyNumberFormat="1" applyFont="1" applyFill="1" applyBorder="1"/>
    <xf numFmtId="171" fontId="0" fillId="140" borderId="19" xfId="0" applyNumberFormat="1" applyFill="1" applyBorder="1"/>
    <xf numFmtId="169" fontId="0" fillId="38" borderId="19" xfId="0" applyNumberFormat="1" applyFill="1" applyBorder="1" applyAlignment="1">
      <alignment horizontal="right"/>
    </xf>
    <xf numFmtId="169" fontId="0" fillId="38" borderId="19" xfId="0" applyNumberFormat="1" applyFill="1" applyBorder="1"/>
    <xf numFmtId="169" fontId="0" fillId="0" borderId="19" xfId="0" applyNumberFormat="1" applyBorder="1"/>
    <xf numFmtId="164" fontId="0" fillId="140" borderId="19" xfId="0" applyNumberFormat="1" applyFill="1" applyBorder="1"/>
    <xf numFmtId="4" fontId="5" fillId="39" borderId="155" xfId="10" applyBorder="1"/>
    <xf numFmtId="0" fontId="5" fillId="37" borderId="171" xfId="8" applyFont="1" applyBorder="1"/>
    <xf numFmtId="193" fontId="0" fillId="141" borderId="19" xfId="6080" applyNumberFormat="1" applyFont="1" applyFill="1" applyBorder="1"/>
    <xf numFmtId="2" fontId="0" fillId="141" borderId="19" xfId="6080" applyNumberFormat="1" applyFont="1" applyFill="1" applyBorder="1"/>
    <xf numFmtId="198" fontId="15" fillId="139" borderId="19" xfId="5883" applyNumberFormat="1" applyFont="1" applyFill="1" applyBorder="1" applyAlignment="1" applyProtection="1">
      <alignment horizontal="center"/>
      <protection locked="0"/>
    </xf>
    <xf numFmtId="164" fontId="26" fillId="139" borderId="19" xfId="5883" applyNumberFormat="1" applyFont="1" applyFill="1" applyBorder="1" applyProtection="1">
      <protection locked="0"/>
    </xf>
    <xf numFmtId="164" fontId="15" fillId="140" borderId="19" xfId="5883" applyNumberFormat="1" applyFont="1" applyFill="1" applyBorder="1" applyProtection="1">
      <protection locked="0"/>
    </xf>
    <xf numFmtId="164" fontId="15" fillId="38" borderId="19" xfId="5883" applyNumberFormat="1" applyFont="1" applyFill="1" applyBorder="1" applyProtection="1">
      <protection locked="0"/>
    </xf>
    <xf numFmtId="4" fontId="15" fillId="140" borderId="19" xfId="5883" applyNumberFormat="1" applyFont="1" applyFill="1" applyBorder="1" applyProtection="1">
      <protection locked="0"/>
    </xf>
    <xf numFmtId="164" fontId="26" fillId="141" borderId="19" xfId="5883" applyNumberFormat="1" applyFont="1" applyFill="1" applyBorder="1" applyProtection="1">
      <protection locked="0"/>
    </xf>
    <xf numFmtId="0" fontId="26" fillId="141" borderId="19" xfId="5883" applyFont="1" applyFill="1" applyBorder="1" applyProtection="1">
      <protection locked="0"/>
    </xf>
    <xf numFmtId="164" fontId="15" fillId="141" borderId="19" xfId="5883" applyNumberFormat="1" applyFont="1" applyFill="1" applyBorder="1" applyProtection="1">
      <protection locked="0"/>
    </xf>
    <xf numFmtId="4" fontId="15" fillId="38" borderId="19" xfId="5883" applyNumberFormat="1" applyFont="1" applyFill="1" applyBorder="1" applyProtection="1">
      <protection locked="0"/>
    </xf>
    <xf numFmtId="2" fontId="15" fillId="140" borderId="19" xfId="5883" applyNumberFormat="1" applyFont="1" applyFill="1" applyBorder="1" applyProtection="1">
      <protection locked="0"/>
    </xf>
    <xf numFmtId="196" fontId="15" fillId="140" borderId="19" xfId="5883" applyNumberFormat="1" applyFont="1" applyFill="1" applyBorder="1" applyProtection="1">
      <protection locked="0"/>
    </xf>
    <xf numFmtId="2" fontId="15" fillId="141" borderId="19" xfId="5883" applyNumberFormat="1" applyFont="1" applyFill="1" applyBorder="1"/>
    <xf numFmtId="164" fontId="15" fillId="138" borderId="19" xfId="5883" applyNumberFormat="1" applyFont="1" applyFill="1" applyBorder="1" applyProtection="1">
      <protection locked="0"/>
    </xf>
    <xf numFmtId="164" fontId="15" fillId="38" borderId="19" xfId="5883" applyNumberFormat="1" applyFont="1" applyFill="1" applyBorder="1"/>
    <xf numFmtId="191" fontId="15" fillId="38" borderId="19" xfId="5883" applyNumberFormat="1" applyFont="1" applyFill="1" applyBorder="1" applyProtection="1">
      <protection locked="0"/>
    </xf>
    <xf numFmtId="164" fontId="15" fillId="141" borderId="19" xfId="5883" applyNumberFormat="1" applyFont="1" applyFill="1" applyBorder="1"/>
    <xf numFmtId="194" fontId="15" fillId="38" borderId="19" xfId="5883" applyNumberFormat="1" applyFont="1" applyFill="1" applyBorder="1" applyProtection="1">
      <protection locked="0"/>
    </xf>
    <xf numFmtId="195" fontId="15" fillId="140" borderId="19" xfId="5883" applyNumberFormat="1" applyFont="1" applyFill="1" applyBorder="1" applyProtection="1">
      <protection locked="0"/>
    </xf>
    <xf numFmtId="199" fontId="3" fillId="41" borderId="171" xfId="6082" applyNumberFormat="1" applyFill="1" applyBorder="1"/>
    <xf numFmtId="199" fontId="3" fillId="41" borderId="125" xfId="6082" applyNumberFormat="1" applyFill="1" applyBorder="1"/>
    <xf numFmtId="169" fontId="15" fillId="38" borderId="19" xfId="4" applyNumberFormat="1" applyFont="1" applyFill="1" applyBorder="1"/>
    <xf numFmtId="169" fontId="15" fillId="139" borderId="19" xfId="4" applyNumberFormat="1" applyFont="1" applyFill="1" applyBorder="1"/>
    <xf numFmtId="169" fontId="15" fillId="140" borderId="19" xfId="4" applyNumberFormat="1" applyFont="1" applyFill="1" applyBorder="1"/>
    <xf numFmtId="169" fontId="7" fillId="141" borderId="19" xfId="0" applyNumberFormat="1" applyFont="1" applyFill="1" applyBorder="1"/>
    <xf numFmtId="0" fontId="7" fillId="0" borderId="19" xfId="0" applyFont="1" applyBorder="1" applyAlignment="1">
      <alignment horizontal="center" vertical="center"/>
    </xf>
    <xf numFmtId="192" fontId="0" fillId="0" borderId="19" xfId="0" applyNumberFormat="1" applyBorder="1" applyAlignment="1">
      <alignment horizontal="center"/>
    </xf>
    <xf numFmtId="0" fontId="0" fillId="0" borderId="19" xfId="0" applyBorder="1" applyAlignment="1">
      <alignment vertical="center"/>
    </xf>
    <xf numFmtId="169" fontId="5" fillId="138" borderId="19" xfId="16" applyNumberFormat="1" applyFill="1" applyBorder="1" applyAlignment="1">
      <alignment vertical="center"/>
    </xf>
    <xf numFmtId="169" fontId="15" fillId="138" borderId="19" xfId="4" applyNumberFormat="1" applyFont="1" applyFill="1" applyBorder="1" applyAlignment="1">
      <alignment vertical="center"/>
    </xf>
    <xf numFmtId="191" fontId="5" fillId="37" borderId="19" xfId="8" applyNumberFormat="1" applyFont="1" applyBorder="1" applyAlignment="1">
      <alignment wrapText="1"/>
    </xf>
    <xf numFmtId="169" fontId="5" fillId="163" borderId="19" xfId="8" applyNumberFormat="1" applyFont="1" applyFill="1" applyBorder="1"/>
    <xf numFmtId="49" fontId="5" fillId="37" borderId="19" xfId="8" applyNumberFormat="1" applyFont="1" applyBorder="1"/>
    <xf numFmtId="169" fontId="7" fillId="38" borderId="19" xfId="16" applyNumberFormat="1" applyFont="1" applyFill="1" applyBorder="1" applyAlignment="1">
      <alignment vertical="center"/>
    </xf>
    <xf numFmtId="169" fontId="7" fillId="141" borderId="19" xfId="16" applyNumberFormat="1" applyFont="1" applyFill="1" applyBorder="1" applyAlignment="1">
      <alignment vertical="center"/>
    </xf>
    <xf numFmtId="171" fontId="26" fillId="139" borderId="19" xfId="4" applyNumberFormat="1" applyFont="1" applyFill="1" applyBorder="1"/>
    <xf numFmtId="169" fontId="26" fillId="139" borderId="19" xfId="4" applyNumberFormat="1" applyFont="1" applyFill="1" applyBorder="1"/>
    <xf numFmtId="169" fontId="0" fillId="138" borderId="19" xfId="16" applyNumberFormat="1" applyFont="1" applyFill="1" applyBorder="1" applyAlignment="1">
      <alignment vertical="center"/>
    </xf>
    <xf numFmtId="169" fontId="0" fillId="38" borderId="19" xfId="16" applyNumberFormat="1" applyFont="1" applyFill="1" applyBorder="1"/>
    <xf numFmtId="169" fontId="0" fillId="141" borderId="19" xfId="9" applyNumberFormat="1" applyFont="1" applyFill="1" applyBorder="1"/>
    <xf numFmtId="169" fontId="7" fillId="141" borderId="19" xfId="21" applyNumberFormat="1" applyFont="1" applyFill="1" applyBorder="1"/>
    <xf numFmtId="169" fontId="5" fillId="138" borderId="19" xfId="21" applyNumberFormat="1" applyFont="1" applyFill="1" applyBorder="1"/>
    <xf numFmtId="169" fontId="124" fillId="151" borderId="19" xfId="21" applyNumberFormat="1" applyFont="1" applyFill="1" applyBorder="1"/>
    <xf numFmtId="169" fontId="124" fillId="0" borderId="19" xfId="21" applyNumberFormat="1" applyFont="1" applyBorder="1" applyAlignment="1">
      <alignment horizontal="center" vertical="center" wrapText="1"/>
    </xf>
    <xf numFmtId="169" fontId="124" fillId="0" borderId="19" xfId="21" applyNumberFormat="1" applyFont="1" applyBorder="1" applyAlignment="1">
      <alignment vertical="center"/>
    </xf>
    <xf numFmtId="49" fontId="0" fillId="154" borderId="19" xfId="21" applyNumberFormat="1" applyFont="1" applyFill="1" applyBorder="1" applyAlignment="1" applyProtection="1">
      <alignment horizontal="left"/>
      <protection locked="0"/>
    </xf>
    <xf numFmtId="169" fontId="15" fillId="152" borderId="19" xfId="13" applyNumberFormat="1" applyFont="1" applyFill="1" applyBorder="1" applyAlignment="1">
      <alignment horizontal="center"/>
    </xf>
    <xf numFmtId="169" fontId="125" fillId="154" borderId="19" xfId="21" applyNumberFormat="1" applyFont="1" applyFill="1" applyBorder="1" applyAlignment="1" applyProtection="1">
      <alignment horizontal="center"/>
      <protection locked="0"/>
    </xf>
    <xf numFmtId="169" fontId="125" fillId="154" borderId="171" xfId="21" applyNumberFormat="1" applyFont="1" applyFill="1" applyBorder="1" applyAlignment="1" applyProtection="1">
      <alignment horizontal="center"/>
      <protection locked="0"/>
    </xf>
    <xf numFmtId="169" fontId="125" fillId="153" borderId="171" xfId="21" applyNumberFormat="1" applyFont="1" applyFill="1" applyBorder="1" applyAlignment="1" applyProtection="1">
      <alignment horizontal="center"/>
      <protection locked="0"/>
    </xf>
    <xf numFmtId="169" fontId="124" fillId="153" borderId="19" xfId="21" applyNumberFormat="1" applyFont="1" applyFill="1" applyBorder="1"/>
    <xf numFmtId="166" fontId="15" fillId="155" borderId="19" xfId="21" applyNumberFormat="1" applyFont="1" applyFill="1" applyBorder="1"/>
    <xf numFmtId="169" fontId="15" fillId="151" borderId="19" xfId="13" applyNumberFormat="1" applyFont="1" applyFill="1" applyBorder="1" applyAlignment="1">
      <alignment horizontal="center"/>
    </xf>
    <xf numFmtId="0" fontId="125" fillId="155" borderId="19" xfId="21" applyFont="1" applyFill="1" applyBorder="1" applyAlignment="1">
      <alignment horizontal="center"/>
    </xf>
    <xf numFmtId="49" fontId="125" fillId="152" borderId="19" xfId="6030" applyNumberFormat="1" applyFont="1" applyFill="1" applyBorder="1"/>
    <xf numFmtId="190" fontId="26" fillId="153" borderId="19" xfId="21" applyNumberFormat="1" applyFont="1" applyFill="1" applyBorder="1"/>
    <xf numFmtId="190" fontId="26" fillId="153" borderId="171" xfId="21" applyNumberFormat="1" applyFont="1" applyFill="1" applyBorder="1"/>
    <xf numFmtId="49" fontId="125" fillId="154" borderId="19" xfId="21" applyNumberFormat="1" applyFont="1" applyFill="1" applyBorder="1" applyAlignment="1" applyProtection="1">
      <alignment horizontal="left"/>
      <protection locked="0"/>
    </xf>
    <xf numFmtId="0" fontId="15" fillId="153" borderId="19" xfId="21" applyFont="1" applyFill="1" applyBorder="1" applyAlignment="1">
      <alignment horizontal="left"/>
    </xf>
    <xf numFmtId="189" fontId="15" fillId="151" borderId="19" xfId="13" applyNumberFormat="1" applyFont="1" applyFill="1" applyBorder="1" applyAlignment="1">
      <alignment horizontal="center"/>
    </xf>
    <xf numFmtId="180" fontId="125" fillId="152" borderId="19" xfId="6030" applyNumberFormat="1" applyFont="1" applyFill="1" applyBorder="1"/>
    <xf numFmtId="169" fontId="7" fillId="139" borderId="19" xfId="0" applyNumberFormat="1" applyFont="1" applyFill="1" applyBorder="1"/>
    <xf numFmtId="169" fontId="5" fillId="141" borderId="19" xfId="0" applyNumberFormat="1" applyFont="1" applyFill="1" applyBorder="1" applyAlignment="1">
      <alignment horizontal="center"/>
    </xf>
    <xf numFmtId="169" fontId="13" fillId="139" borderId="19" xfId="10" applyNumberFormat="1" applyFont="1" applyFill="1" applyBorder="1"/>
    <xf numFmtId="169" fontId="5" fillId="140" borderId="19" xfId="0" applyNumberFormat="1" applyFont="1" applyFill="1" applyBorder="1" applyAlignment="1">
      <alignment horizontal="center"/>
    </xf>
    <xf numFmtId="169" fontId="13" fillId="39" borderId="19" xfId="10" applyNumberFormat="1" applyFont="1" applyBorder="1"/>
    <xf numFmtId="169" fontId="0" fillId="38" borderId="19" xfId="0" applyNumberFormat="1" applyFill="1" applyBorder="1" applyAlignment="1">
      <alignment horizontal="center"/>
    </xf>
    <xf numFmtId="169" fontId="0" fillId="140" borderId="19" xfId="0" applyNumberFormat="1" applyFill="1" applyBorder="1" applyAlignment="1">
      <alignment horizontal="center"/>
    </xf>
    <xf numFmtId="169" fontId="7" fillId="141" borderId="19" xfId="0" applyNumberFormat="1" applyFont="1" applyFill="1" applyBorder="1" applyAlignment="1">
      <alignment horizontal="center"/>
    </xf>
    <xf numFmtId="169" fontId="7" fillId="139" borderId="19" xfId="0" applyNumberFormat="1" applyFont="1" applyFill="1" applyBorder="1" applyAlignment="1">
      <alignment horizontal="center"/>
    </xf>
    <xf numFmtId="169" fontId="0" fillId="160" borderId="19" xfId="8" applyNumberFormat="1" applyFont="1" applyFill="1" applyBorder="1"/>
    <xf numFmtId="169" fontId="0" fillId="158" borderId="19" xfId="8" applyNumberFormat="1" applyFont="1" applyFill="1" applyBorder="1"/>
    <xf numFmtId="169" fontId="0" fillId="159" borderId="19" xfId="8" applyNumberFormat="1" applyFont="1" applyFill="1" applyBorder="1"/>
    <xf numFmtId="169" fontId="0" fillId="157" borderId="19" xfId="8" applyNumberFormat="1" applyFont="1" applyFill="1" applyBorder="1"/>
    <xf numFmtId="169" fontId="0" fillId="47" borderId="19" xfId="0" applyNumberFormat="1" applyFill="1" applyBorder="1" applyAlignment="1">
      <alignment horizontal="center"/>
    </xf>
    <xf numFmtId="0" fontId="7" fillId="0" borderId="171" xfId="0" applyFont="1" applyBorder="1" applyAlignment="1">
      <alignment horizontal="center"/>
    </xf>
    <xf numFmtId="169" fontId="5" fillId="38" borderId="19" xfId="0" applyNumberFormat="1" applyFont="1" applyFill="1" applyBorder="1" applyAlignment="1">
      <alignment horizontal="center"/>
    </xf>
    <xf numFmtId="0" fontId="0" fillId="0" borderId="19" xfId="0" applyBorder="1"/>
    <xf numFmtId="169" fontId="7" fillId="140" borderId="19" xfId="0" applyNumberFormat="1" applyFont="1" applyFill="1" applyBorder="1" applyAlignment="1">
      <alignment horizontal="center"/>
    </xf>
    <xf numFmtId="0" fontId="0" fillId="37" borderId="19" xfId="8" applyFont="1" applyBorder="1"/>
    <xf numFmtId="169" fontId="0" fillId="141" borderId="19" xfId="0" applyNumberFormat="1" applyFill="1" applyBorder="1" applyAlignment="1">
      <alignment horizontal="center"/>
    </xf>
    <xf numFmtId="0" fontId="24" fillId="0" borderId="149" xfId="6082" applyFont="1" applyFill="1" applyBorder="1"/>
    <xf numFmtId="199" fontId="3" fillId="0" borderId="155" xfId="6082" applyNumberFormat="1" applyFill="1" applyBorder="1"/>
    <xf numFmtId="199" fontId="15" fillId="0" borderId="159" xfId="6082" applyNumberFormat="1" applyFont="1" applyFill="1" applyBorder="1"/>
    <xf numFmtId="199" fontId="15" fillId="0" borderId="19" xfId="6082" applyNumberFormat="1" applyFont="1" applyFill="1" applyBorder="1"/>
    <xf numFmtId="199" fontId="15" fillId="0" borderId="160" xfId="6082" applyNumberFormat="1" applyFont="1" applyFill="1" applyBorder="1"/>
    <xf numFmtId="199" fontId="15" fillId="0" borderId="165" xfId="6082" applyNumberFormat="1" applyFont="1" applyFill="1" applyBorder="1"/>
    <xf numFmtId="0" fontId="3" fillId="0" borderId="0" xfId="6082" applyFill="1"/>
    <xf numFmtId="0" fontId="0" fillId="0" borderId="0" xfId="0" applyAlignment="1">
      <alignment horizontal="center"/>
    </xf>
    <xf numFmtId="0" fontId="5" fillId="0" borderId="0" xfId="5" applyFill="1" applyAlignment="1">
      <alignment horizontal="center"/>
    </xf>
    <xf numFmtId="0" fontId="5" fillId="35" borderId="0" xfId="5" applyAlignment="1">
      <alignment horizontal="center"/>
    </xf>
    <xf numFmtId="168" fontId="5" fillId="35" borderId="0" xfId="5" applyNumberFormat="1" applyAlignment="1">
      <alignment horizontal="center"/>
    </xf>
    <xf numFmtId="178" fontId="5" fillId="35" borderId="0" xfId="5" applyNumberFormat="1" applyAlignment="1">
      <alignment horizontal="center"/>
    </xf>
    <xf numFmtId="0" fontId="5" fillId="0" borderId="0" xfId="3" applyFont="1" applyAlignment="1">
      <alignment horizontal="center"/>
    </xf>
    <xf numFmtId="0" fontId="11" fillId="0" borderId="14" xfId="3" applyFont="1" applyBorder="1" applyAlignment="1">
      <alignment horizontal="center" vertical="center" wrapText="1"/>
    </xf>
    <xf numFmtId="0" fontId="11" fillId="0" borderId="0" xfId="3" applyFont="1" applyAlignment="1">
      <alignment horizontal="center" vertical="center" wrapText="1"/>
    </xf>
    <xf numFmtId="0" fontId="11" fillId="0" borderId="15" xfId="3" applyFont="1" applyBorder="1" applyAlignment="1">
      <alignment horizontal="center" vertical="center" wrapText="1"/>
    </xf>
    <xf numFmtId="0" fontId="26" fillId="41" borderId="20" xfId="0" applyFont="1" applyFill="1" applyBorder="1" applyAlignment="1">
      <alignment horizontal="center" wrapText="1"/>
    </xf>
    <xf numFmtId="0" fontId="26" fillId="41" borderId="21" xfId="0" applyFont="1" applyFill="1" applyBorder="1" applyAlignment="1">
      <alignment horizontal="center" wrapText="1"/>
    </xf>
    <xf numFmtId="0" fontId="26" fillId="41" borderId="22" xfId="0" applyFont="1" applyFill="1" applyBorder="1" applyAlignment="1">
      <alignment horizontal="center" wrapText="1"/>
    </xf>
    <xf numFmtId="0" fontId="26" fillId="0" borderId="19" xfId="13" applyFont="1" applyBorder="1" applyAlignment="1">
      <alignment horizontal="left"/>
    </xf>
    <xf numFmtId="0" fontId="15" fillId="0" borderId="0" xfId="90" applyNumberFormat="1" applyFont="1" applyFill="1" applyBorder="1" applyAlignment="1" applyProtection="1">
      <alignment horizontal="left" vertical="center"/>
      <protection locked="0"/>
    </xf>
    <xf numFmtId="0" fontId="15" fillId="81" borderId="0" xfId="5883" applyFont="1" applyFill="1" applyAlignment="1" applyProtection="1">
      <alignment vertical="center" wrapText="1"/>
      <protection locked="0"/>
    </xf>
    <xf numFmtId="0" fontId="7" fillId="156" borderId="155" xfId="0" applyFont="1" applyFill="1" applyBorder="1" applyAlignment="1">
      <alignment horizontal="center"/>
    </xf>
    <xf numFmtId="0" fontId="7" fillId="156" borderId="125" xfId="0" applyFont="1" applyFill="1" applyBorder="1" applyAlignment="1">
      <alignment horizontal="center"/>
    </xf>
    <xf numFmtId="0" fontId="0" fillId="0" borderId="148" xfId="0" applyBorder="1" applyAlignment="1">
      <alignment horizontal="center"/>
    </xf>
    <xf numFmtId="0" fontId="0" fillId="0" borderId="146" xfId="0" applyBorder="1" applyAlignment="1">
      <alignment horizontal="center"/>
    </xf>
    <xf numFmtId="0" fontId="7" fillId="156" borderId="23" xfId="16" applyFont="1" applyFill="1" applyBorder="1" applyAlignment="1">
      <alignment horizontal="center" vertical="center"/>
    </xf>
    <xf numFmtId="0" fontId="7" fillId="156" borderId="24" xfId="16" applyFont="1" applyFill="1" applyBorder="1" applyAlignment="1">
      <alignment horizontal="center" vertical="center"/>
    </xf>
    <xf numFmtId="0" fontId="7" fillId="156" borderId="25" xfId="16" applyFont="1" applyFill="1" applyBorder="1" applyAlignment="1">
      <alignment horizontal="center" vertical="center"/>
    </xf>
    <xf numFmtId="0" fontId="7" fillId="156" borderId="150" xfId="16" applyFont="1" applyFill="1" applyBorder="1" applyAlignment="1">
      <alignment horizontal="center" vertical="center"/>
    </xf>
    <xf numFmtId="0" fontId="7" fillId="156" borderId="151" xfId="16" applyFont="1" applyFill="1" applyBorder="1" applyAlignment="1">
      <alignment horizontal="center" vertical="center"/>
    </xf>
    <xf numFmtId="0" fontId="7" fillId="156" borderId="152" xfId="16" applyFont="1" applyFill="1" applyBorder="1" applyAlignment="1">
      <alignment horizontal="center" vertical="center"/>
    </xf>
    <xf numFmtId="0" fontId="7" fillId="156" borderId="148" xfId="16" applyFont="1" applyFill="1" applyBorder="1" applyAlignment="1">
      <alignment horizontal="center" vertical="center"/>
    </xf>
    <xf numFmtId="0" fontId="7" fillId="156" borderId="147" xfId="16" applyFont="1" applyFill="1" applyBorder="1" applyAlignment="1">
      <alignment horizontal="center" vertical="center"/>
    </xf>
    <xf numFmtId="0" fontId="7" fillId="156" borderId="146" xfId="16" applyFont="1" applyFill="1" applyBorder="1" applyAlignment="1">
      <alignment horizontal="center" vertical="center"/>
    </xf>
    <xf numFmtId="0" fontId="24" fillId="0" borderId="28" xfId="5883" applyFont="1" applyBorder="1" applyAlignment="1" applyProtection="1">
      <alignment horizontal="center"/>
      <protection locked="0"/>
    </xf>
    <xf numFmtId="0" fontId="24" fillId="0" borderId="155" xfId="5883" applyFont="1" applyBorder="1" applyAlignment="1" applyProtection="1">
      <alignment horizontal="center"/>
      <protection locked="0"/>
    </xf>
    <xf numFmtId="0" fontId="24" fillId="0" borderId="171" xfId="5883" applyFont="1" applyBorder="1" applyAlignment="1" applyProtection="1">
      <alignment horizontal="center"/>
      <protection locked="0"/>
    </xf>
    <xf numFmtId="49" fontId="5" fillId="35" borderId="19" xfId="6089" applyNumberFormat="1" applyBorder="1" applyAlignment="1">
      <alignment horizontal="center"/>
    </xf>
    <xf numFmtId="0" fontId="26" fillId="38" borderId="167" xfId="6088" applyFont="1" applyFill="1" applyBorder="1" applyAlignment="1">
      <alignment horizontal="center"/>
    </xf>
    <xf numFmtId="0" fontId="26" fillId="38" borderId="145" xfId="6088" applyFont="1" applyFill="1" applyBorder="1" applyAlignment="1">
      <alignment horizontal="center"/>
    </xf>
    <xf numFmtId="0" fontId="26" fillId="38" borderId="168" xfId="6088" applyFont="1" applyFill="1" applyBorder="1" applyAlignment="1">
      <alignment horizontal="center"/>
    </xf>
    <xf numFmtId="0" fontId="9" fillId="33" borderId="0" xfId="2" applyFont="1" applyFill="1" applyAlignment="1">
      <alignment horizontal="left"/>
    </xf>
    <xf numFmtId="0" fontId="7" fillId="156" borderId="143" xfId="0" applyFont="1" applyFill="1" applyBorder="1" applyAlignment="1">
      <alignment horizontal="center"/>
    </xf>
    <xf numFmtId="0" fontId="7" fillId="156" borderId="19" xfId="0" applyFont="1" applyFill="1" applyBorder="1" applyAlignment="1">
      <alignment horizontal="center"/>
    </xf>
    <xf numFmtId="0" fontId="7" fillId="0" borderId="19" xfId="0" applyFont="1" applyBorder="1" applyAlignment="1">
      <alignment horizontal="center" vertical="center"/>
    </xf>
    <xf numFmtId="0" fontId="7" fillId="0" borderId="155" xfId="0" applyFont="1" applyBorder="1" applyAlignment="1">
      <alignment horizontal="center" vertical="center"/>
    </xf>
    <xf numFmtId="0" fontId="7" fillId="0" borderId="125" xfId="0" applyFont="1" applyBorder="1" applyAlignment="1">
      <alignment horizontal="center" vertical="center"/>
    </xf>
    <xf numFmtId="0" fontId="7" fillId="0" borderId="171" xfId="0" applyFont="1" applyBorder="1" applyAlignment="1">
      <alignment horizontal="center" vertical="center"/>
    </xf>
    <xf numFmtId="169" fontId="124" fillId="156" borderId="155" xfId="21" applyNumberFormat="1" applyFont="1" applyFill="1" applyBorder="1" applyAlignment="1">
      <alignment horizontal="center" vertical="center"/>
    </xf>
    <xf numFmtId="169" fontId="124" fillId="156" borderId="125" xfId="21" applyNumberFormat="1" applyFont="1" applyFill="1" applyBorder="1" applyAlignment="1">
      <alignment horizontal="center" vertical="center"/>
    </xf>
    <xf numFmtId="169" fontId="124" fillId="156" borderId="171" xfId="21" applyNumberFormat="1" applyFont="1" applyFill="1" applyBorder="1" applyAlignment="1">
      <alignment horizontal="center" vertical="center"/>
    </xf>
    <xf numFmtId="0" fontId="7" fillId="0" borderId="19" xfId="0" applyFont="1" applyBorder="1" applyAlignment="1">
      <alignment horizontal="center" vertical="center" wrapText="1"/>
    </xf>
    <xf numFmtId="169" fontId="124" fillId="0" borderId="143" xfId="21" applyNumberFormat="1" applyFont="1" applyBorder="1" applyAlignment="1">
      <alignment horizontal="center" vertical="center" wrapText="1"/>
    </xf>
    <xf numFmtId="169" fontId="124" fillId="0" borderId="26" xfId="21" applyNumberFormat="1" applyFont="1" applyBorder="1" applyAlignment="1">
      <alignment horizontal="center" vertical="center" wrapText="1"/>
    </xf>
    <xf numFmtId="169" fontId="124" fillId="0" borderId="19" xfId="21" applyNumberFormat="1" applyFont="1" applyBorder="1" applyAlignment="1">
      <alignment horizontal="center" vertical="center"/>
    </xf>
    <xf numFmtId="169" fontId="124" fillId="0" borderId="19" xfId="21" applyNumberFormat="1" applyFont="1" applyBorder="1" applyAlignment="1">
      <alignment horizontal="center" vertical="center" wrapText="1"/>
    </xf>
    <xf numFmtId="0" fontId="26" fillId="38" borderId="167" xfId="0" applyFont="1" applyFill="1" applyBorder="1" applyAlignment="1">
      <alignment horizontal="center"/>
    </xf>
    <xf numFmtId="0" fontId="26" fillId="38" borderId="145" xfId="0" applyFont="1" applyFill="1" applyBorder="1" applyAlignment="1">
      <alignment horizontal="center"/>
    </xf>
    <xf numFmtId="0" fontId="26" fillId="38" borderId="168" xfId="0" applyFont="1" applyFill="1" applyBorder="1"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26" fillId="38" borderId="19" xfId="0" applyFont="1" applyFill="1" applyBorder="1" applyAlignment="1">
      <alignment horizontal="center"/>
    </xf>
    <xf numFmtId="0" fontId="26" fillId="38" borderId="143" xfId="0" applyFont="1" applyFill="1" applyBorder="1" applyAlignment="1">
      <alignment horizontal="center"/>
    </xf>
    <xf numFmtId="0" fontId="0" fillId="138" borderId="19" xfId="0" applyFill="1" applyBorder="1" applyAlignment="1">
      <alignment horizontal="center"/>
    </xf>
    <xf numFmtId="0" fontId="7" fillId="38" borderId="19" xfId="0" applyFont="1" applyFill="1" applyBorder="1" applyAlignment="1">
      <alignment horizontal="center"/>
    </xf>
    <xf numFmtId="0" fontId="1" fillId="0" borderId="0" xfId="6082" applyFont="1"/>
  </cellXfs>
  <cellStyles count="6091">
    <cellStyle name=" 1" xfId="317" xr:uid="{558ADF04-4940-4473-87A7-0265165DF731}"/>
    <cellStyle name="%" xfId="13" xr:uid="{1D0BA35A-33E9-4F9A-80BB-48B86E137577}"/>
    <cellStyle name="% 10" xfId="4538" xr:uid="{BB04E59F-3450-47F6-B728-6E9A849D1A7B}"/>
    <cellStyle name="% 10 2 3" xfId="6042" xr:uid="{F6C89606-6B1E-4E4D-A86A-E7BA942E3323}"/>
    <cellStyle name="% 114" xfId="4518" xr:uid="{9E2C9F91-9B30-44ED-9A18-AC174C1E326A}"/>
    <cellStyle name="% 2" xfId="24" xr:uid="{89DFB035-591E-4ADD-A771-2B10158DCB4D}"/>
    <cellStyle name="% 2 2" xfId="19" xr:uid="{BAD2448C-011D-4096-AF35-7994601FECB8}"/>
    <cellStyle name="% 2 2 2" xfId="4541" xr:uid="{74031B57-0391-416C-BDFC-866C73ED2F0B}"/>
    <cellStyle name="% 2 2 2 2" xfId="3937" xr:uid="{D3FF1D15-C1C1-4271-8334-B0530AD3DE12}"/>
    <cellStyle name="% 2 2 2 2 2" xfId="6054" xr:uid="{F575AF5A-6EB7-42E8-82E5-C9D5766CC913}"/>
    <cellStyle name="% 2 2 2 3" xfId="6065" xr:uid="{C6BC7083-081E-4DFF-B3B2-FE21B44356F4}"/>
    <cellStyle name="% 2 2 3" xfId="4540" xr:uid="{8E64A011-1CCF-4751-BD23-D4240D2C8423}"/>
    <cellStyle name="% 2 3" xfId="92" xr:uid="{68580D53-91A4-4D4A-8AF3-6BB20AC228A0}"/>
    <cellStyle name="% 2 3 2" xfId="1147" xr:uid="{7053C4C2-6D57-4749-B37F-9E33FFE170F1}"/>
    <cellStyle name="% 2 4" xfId="4539" xr:uid="{77E1A15D-9C91-4B4E-85F6-143E23102F02}"/>
    <cellStyle name="% 2 48" xfId="3753" xr:uid="{3555216E-0FF4-499D-8347-F9C2A30541D6}"/>
    <cellStyle name="% 3" xfId="392" xr:uid="{56E041D9-B134-4F94-972E-3F98F07B0DC3}"/>
    <cellStyle name="% 3 2" xfId="4542" xr:uid="{EF1B2B51-9BD0-499A-A79B-0D1D77A32F96}"/>
    <cellStyle name="% 4" xfId="4543" xr:uid="{798B891C-5C81-435A-9230-DC256F2432BC}"/>
    <cellStyle name="% 4 2" xfId="4544" xr:uid="{5987D90F-E241-4A2E-9036-93CB6DF945F0}"/>
    <cellStyle name="% 4 3" xfId="4545" xr:uid="{5AF96F12-52EF-468A-AA26-5295A0F02EA4}"/>
    <cellStyle name="% 4 4" xfId="4546" xr:uid="{82255008-247B-4067-94A6-CF0EA36CC639}"/>
    <cellStyle name="% 4 5" xfId="4547" xr:uid="{E1E255FC-F12F-4253-8A60-805CA65BFCF1}"/>
    <cellStyle name="% 4 6" xfId="4548" xr:uid="{CC463C0C-5D5F-48CF-854C-DDDCE0E0323E}"/>
    <cellStyle name="% 4 7" xfId="4549" xr:uid="{9F1984AE-900F-4C75-B03E-1285FC215E45}"/>
    <cellStyle name="% 4 8" xfId="4550" xr:uid="{71369867-1472-4B2D-BD38-382DB9657381}"/>
    <cellStyle name="% 5" xfId="4537" xr:uid="{3B2AF205-038D-42EB-B41C-668D8FF8125E}"/>
    <cellStyle name="% 6" xfId="6032" xr:uid="{4BDE857A-B419-42D9-AC53-A45711DDA289}"/>
    <cellStyle name="%_3.3 Tax" xfId="4551" xr:uid="{461E7B1F-05A6-4521-B9E9-8694C02D0383}"/>
    <cellStyle name="%_3.3 Tax 2" xfId="4552" xr:uid="{B42494F4-39A1-4B45-AB68-4AEA47934408}"/>
    <cellStyle name="%_BP10+ GTO Capex Split CN" xfId="4553" xr:uid="{3BE09B7C-43C1-4258-83C2-32B7C1169D4D}"/>
    <cellStyle name="%_GTO Non Operational Capex Roll-over submission (FINAL with property)" xfId="4554" xr:uid="{793ED436-18A3-4577-8792-5BDAA1C10EE6}"/>
    <cellStyle name="%_NGG Opex PCRRP Tables 31 Mar 2009 2 2" xfId="6053" xr:uid="{56E8FA0E-927B-48B3-997C-882C22E265BA}"/>
    <cellStyle name="%_NGG Opex PCRRP Tables 31 Mar 2009 3" xfId="4180" xr:uid="{961D5224-22EA-486D-8DA2-836D10F00AEF}"/>
    <cellStyle name="%_NGG TPCR4 MG Workings" xfId="4555" xr:uid="{5FFD857D-81FE-4804-9613-C13CAE233381}"/>
    <cellStyle name="%_Opex Input" xfId="4556" xr:uid="{36FD1F4F-27E8-4ADB-B2CF-1C8F1D5B1D04}"/>
    <cellStyle name="%_RRP Rec" xfId="25" xr:uid="{0E36B1B1-27DA-4196-8593-2F7765F255DE}"/>
    <cellStyle name="%_Section 5" xfId="26" xr:uid="{D9866BB4-5953-486F-B416-E65564E0F40D}"/>
    <cellStyle name="%_Section 5 2" xfId="93" xr:uid="{A8A073F6-E46C-4F25-9EBA-5C0DEA7C8999}"/>
    <cellStyle name="%_Section 5 2 2" xfId="1148" xr:uid="{EFCEDB22-1FFC-47FE-9C73-0B1FC46EF102}"/>
    <cellStyle name="%_Transmission PCRRP tables_SPTL_200809 V1" xfId="4557" xr:uid="{AB6E25D6-7574-4409-B2CE-B2601711D251}"/>
    <cellStyle name="%_VR NGET Opex tables" xfId="4558" xr:uid="{634D129C-F88B-4B6D-8A5F-DBAC47C6296C}"/>
    <cellStyle name="%_VR Pensions Opex tables" xfId="4559" xr:uid="{9C61F1DB-C93C-47EF-A146-6FE2562D2107}"/>
    <cellStyle name="_070323 - 5yr opex BPQ (Final)" xfId="4560" xr:uid="{A42A94A7-0C5A-4BBB-A4E6-2660CE32596F}"/>
    <cellStyle name="_0708 GSO Capex RRP (detail)" xfId="4561" xr:uid="{A1A84309-0E06-4A84-92B6-175861E1BE2D}"/>
    <cellStyle name="_0708 GSO Capex RRP (detail) 2" xfId="4562" xr:uid="{354688C4-AF54-48CB-BEBC-886D41BC78EE}"/>
    <cellStyle name="_0708 GSO Capex RRP (detail) 2 2" xfId="4563" xr:uid="{5E98159A-4567-4FA0-AFDB-21F4C7DD0C97}"/>
    <cellStyle name="_0708 GSO Capex RRP (detail) 2 3" xfId="4564" xr:uid="{A79B0493-77DF-49FC-A57B-AA7B975B88CD}"/>
    <cellStyle name="_0708 GSO Capex RRP (detail) 2 4" xfId="4565" xr:uid="{DDE8BC53-C679-4394-A611-1A1729243D4B}"/>
    <cellStyle name="_0708 GSO Capex RRP (detail) 2 5" xfId="4566" xr:uid="{097FB8F3-13CF-45B4-98F2-AD26444680B7}"/>
    <cellStyle name="_0708 GSO Capex RRP (detail) 2 6" xfId="4567" xr:uid="{5E4ABBEF-B2BA-4911-9E53-B6CBAB9DADBE}"/>
    <cellStyle name="_0708 GSO Capex RRP (detail) 2 7" xfId="4568" xr:uid="{ED086455-E10E-404A-BD62-472D45EB9CC5}"/>
    <cellStyle name="_0708 GSO Capex RRP (detail) 2 8" xfId="4569" xr:uid="{D02562A2-7C3F-4669-853C-BB6B55BA9A67}"/>
    <cellStyle name="_0708 GSO Capex RRP (detail)_Opex Input" xfId="4570" xr:uid="{3E953710-E27B-4FDE-8423-757B535B81BE}"/>
    <cellStyle name="_0708 TO Non-Op Capex (detail)" xfId="4571" xr:uid="{7319765F-69F3-4DD3-88AD-B2D8E5D70516}"/>
    <cellStyle name="_AS&amp;I Q3 Forecast workings v2" xfId="391" xr:uid="{9DE64508-7DE8-4989-AF6A-34E944017ED2}"/>
    <cellStyle name="_Aug to Nov heads" xfId="390" xr:uid="{4EAF24BF-1791-4752-94D9-2E350C7E9C75}"/>
    <cellStyle name="_Book4" xfId="4572" xr:uid="{01848FF7-8436-49E2-B0DA-ABCCB7871E8E}"/>
    <cellStyle name="_Book4 2" xfId="4573" xr:uid="{E7B1A347-76A7-499D-99C8-94D3334AAD03}"/>
    <cellStyle name="_Book4 2 2" xfId="4574" xr:uid="{7F203C2B-CF05-488E-8162-9B7739DBB256}"/>
    <cellStyle name="_Book4 2 3" xfId="4575" xr:uid="{B52E27E6-BC7D-40C5-A1CB-D263CC38F778}"/>
    <cellStyle name="_Book4 2 4" xfId="4576" xr:uid="{200266C3-E66E-4176-B47C-A8B713A77F53}"/>
    <cellStyle name="_Book4 2 5" xfId="4577" xr:uid="{D4043CE8-69B7-4067-A1AA-99692D4EAB33}"/>
    <cellStyle name="_Book4 2 6" xfId="4578" xr:uid="{33495B46-EBB5-4233-AFB5-59BAD38DE03B}"/>
    <cellStyle name="_Book4 2 7" xfId="4579" xr:uid="{DCE8B676-AD3E-4FF4-922D-A4745898F614}"/>
    <cellStyle name="_Book4 2 8" xfId="4580" xr:uid="{28E16590-91F4-4079-9ABB-8C69760311CB}"/>
    <cellStyle name="_BP10+ GTO Capex Split CN" xfId="4581" xr:uid="{56E6DD06-FCD7-4BB4-AD73-4D118963FE11}"/>
    <cellStyle name="_BP10+post TIC 1 Jun" xfId="4582" xr:uid="{4B9924B6-B597-4D27-BB7F-A24DBA02D0F7}"/>
    <cellStyle name="_BP10+post TIC 1 Jun 2" xfId="4583" xr:uid="{7600E9CC-3EB9-4049-AB10-F496970BA1A8}"/>
    <cellStyle name="_BP10+post TIC 1 Jun 2 2" xfId="4584" xr:uid="{430764C1-1974-47AF-8DCB-46391DAC49D8}"/>
    <cellStyle name="_BP10+post TIC 1 Jun 2 3" xfId="4585" xr:uid="{6434122C-0182-4912-B663-9D4C4DBDB735}"/>
    <cellStyle name="_BP10+post TIC 1 Jun 2 4" xfId="4586" xr:uid="{F9836784-1FFD-4A6C-A093-B994E5CDABC2}"/>
    <cellStyle name="_BP10+post TIC 1 Jun 2 5" xfId="4587" xr:uid="{313C1AF6-2250-4B31-BBE8-96ACC2D82563}"/>
    <cellStyle name="_BP10+post TIC 1 Jun 2 6" xfId="4588" xr:uid="{FBFF9A8E-BA03-42A7-B6E0-700F0676EC90}"/>
    <cellStyle name="_BP10+post TIC 1 Jun 2 7" xfId="4589" xr:uid="{D3596F83-FEA8-42B2-B96D-3BCE69B8B79E}"/>
    <cellStyle name="_BP10+post TIC 1 Jun 2 8" xfId="4590" xr:uid="{DE2935B1-A229-4472-AB4A-BB832553308C}"/>
    <cellStyle name="_Capital Plan - IS UK" xfId="4591" xr:uid="{AC4488E0-6AFF-4088-AD8D-7FD2809BB9EB}"/>
    <cellStyle name="_Capital Plan - IS UK_0910 GSO Capex RRP - Final (Detail) v2 220710" xfId="4592" xr:uid="{CAA28DA6-7449-49EF-948F-0C7C55C81349}"/>
    <cellStyle name="_Capital Plan - IS UK_0910 GSO Capex RRP - Final (Detail) v2 220710 2" xfId="4593" xr:uid="{8A2C1B7E-BB41-46DC-BB66-9FDE81AD91E9}"/>
    <cellStyle name="_Capital Plan - IS UK_0910 GSO Capex RRP - Final (Detail) v2 220710 2 2" xfId="4594" xr:uid="{EF1DB7FE-ECB8-4204-A3F4-6DEB930679AB}"/>
    <cellStyle name="_Capital Plan - IS UK_0910 GSO Capex RRP - Final (Detail) v2 220710 2 3" xfId="4595" xr:uid="{8DE7D9BA-D22C-4587-B7BD-6330F77E7987}"/>
    <cellStyle name="_Capital Plan - IS UK_0910 GSO Capex RRP - Final (Detail) v2 220710 2 4" xfId="4596" xr:uid="{90E3F911-7699-45D9-98E8-842AD01FEB4A}"/>
    <cellStyle name="_Capital Plan - IS UK_0910 GSO Capex RRP - Final (Detail) v2 220710 2 5" xfId="4597" xr:uid="{07ABECD6-87C9-423B-ADC1-CE83CECA946E}"/>
    <cellStyle name="_Capital Plan - IS UK_0910 GSO Capex RRP - Final (Detail) v2 220710 2 6" xfId="4598" xr:uid="{6E4945E8-137C-4BFD-9224-E8A83BC1C7BD}"/>
    <cellStyle name="_Capital Plan - IS UK_0910 GSO Capex RRP - Final (Detail) v2 220710 2 7" xfId="4599" xr:uid="{6FDA87EA-0A0A-4696-A0FC-2FC3309BD24E}"/>
    <cellStyle name="_Capital Plan - IS UK_0910 GSO Capex RRP - Final (Detail) v2 220710 2 8" xfId="4600" xr:uid="{75D898EB-884F-4EEF-A48A-5B9EA99CCEA2}"/>
    <cellStyle name="_Capital Plan - IS UK_0910 GSO Capex RRP - Final (Detail) v2 220710_Opex Input" xfId="4601" xr:uid="{E478332F-F8A8-4CCB-89C8-D3CE5E36FA23}"/>
    <cellStyle name="_CCs" xfId="389" xr:uid="{36D70E9C-8D7D-407B-B2E6-8FCB79035F66}"/>
    <cellStyle name="_FM Data &amp; Mappings" xfId="388" xr:uid="{4A59FDA0-42EA-42A9-BCC1-98E8982C5782}"/>
    <cellStyle name="_Gas TO major Projects Forecast Jun-10" xfId="4602" xr:uid="{0DF55FB2-3F7A-4EE4-BC18-16B22B91D05D}"/>
    <cellStyle name="_Gas TO major Projects Forecast Jun-10 2" xfId="4603" xr:uid="{0FC794BF-2ADA-4742-9795-E47CC789A88B}"/>
    <cellStyle name="_Gas TO major Projects Forecast Jun-10 2 2" xfId="4604" xr:uid="{B4729BA9-5BF7-4FE6-8267-670E1972A098}"/>
    <cellStyle name="_Gas TO major Projects Forecast Jun-10 2 3" xfId="4605" xr:uid="{DCF5A379-6F29-4C93-BFA4-864EA85E99D6}"/>
    <cellStyle name="_Gas TO major Projects Forecast Jun-10 2 4" xfId="4606" xr:uid="{A6743E1C-E5ED-416F-A262-BA1A8D192E88}"/>
    <cellStyle name="_Gas TO major Projects Forecast Jun-10 2 5" xfId="4607" xr:uid="{FB65CC56-E477-438F-A141-13EE7A32866D}"/>
    <cellStyle name="_Gas TO major Projects Forecast Jun-10 2 6" xfId="4608" xr:uid="{220834F0-B44D-4F78-B545-2381D3F2F5AA}"/>
    <cellStyle name="_Gas TO major Projects Forecast Jun-10 2 7" xfId="4609" xr:uid="{AB47061A-F32E-475E-9BE3-3A317852D2CD}"/>
    <cellStyle name="_Gas TO major Projects Forecast Jun-10 2 8" xfId="4610" xr:uid="{951A5AF9-85FF-4C3B-A674-50FF73E50F7A}"/>
    <cellStyle name="_Gas TO major Projects Forecast May-10 BP10+ v5" xfId="4611" xr:uid="{6958AF8D-102F-40AF-AA1F-DF56CDB6FD8E}"/>
    <cellStyle name="_Gas TO major Projects Forecast May-10 BP10+ v5 2" xfId="4612" xr:uid="{CE666CBD-B937-4FB5-84C8-0AE168F40A26}"/>
    <cellStyle name="_Gas TO major Projects Forecast May-10 BP10+ v5 2 2" xfId="4613" xr:uid="{DEFCE47B-173A-48E2-A9BA-445B4D3203B5}"/>
    <cellStyle name="_Gas TO major Projects Forecast May-10 BP10+ v5 2 3" xfId="4614" xr:uid="{CB3EB173-DC66-447A-A35B-5E79E1CB5B0B}"/>
    <cellStyle name="_Gas TO major Projects Forecast May-10 BP10+ v5 2 4" xfId="4615" xr:uid="{CB9861F4-4459-4176-B47A-E4DD89CB38C7}"/>
    <cellStyle name="_Gas TO major Projects Forecast May-10 BP10+ v5 2 5" xfId="4616" xr:uid="{0AE4FA89-044B-4A13-A31C-AE711B7C39D4}"/>
    <cellStyle name="_Gas TO major Projects Forecast May-10 BP10+ v5 2 6" xfId="4617" xr:uid="{2255980C-0C08-4EB3-8F89-4448B175FDF8}"/>
    <cellStyle name="_Gas TO major Projects Forecast May-10 BP10+ v5 2 7" xfId="4618" xr:uid="{38CA631D-7BA2-4120-A4C0-8ED704AE9319}"/>
    <cellStyle name="_Gas TO major Projects Forecast May-10 BP10+ v5 2 8" xfId="4619" xr:uid="{55B0C9F7-27DF-4FDD-B274-824A2E1E22CE}"/>
    <cellStyle name="_GTAM budget tracker Template" xfId="387" xr:uid="{B4C9F754-0905-4402-A4F4-A7A863296A80}"/>
    <cellStyle name="_GTO Non Operational Capex Roll-over submission (FINAL with property)" xfId="4620" xr:uid="{9E5B51D0-500C-4331-9CC7-FB8011496A8A}"/>
    <cellStyle name="_Manpower Model" xfId="386" xr:uid="{4FA0D9A7-D676-4D0F-BC11-2B0F6312253B}"/>
    <cellStyle name="_Metering" xfId="385" xr:uid="{03A97095-A21D-42BA-8946-080FDB0FAECC}"/>
    <cellStyle name="_Metering 2" xfId="384" xr:uid="{D6DD0134-BEE0-4FED-B80F-A83A283C5306}"/>
    <cellStyle name="_Metering 3" xfId="383" xr:uid="{332F0635-07FD-47E7-B194-85A0C041D55D}"/>
    <cellStyle name="_Sheet1" xfId="382" xr:uid="{514342C0-21D4-4D1F-8947-09F3FE5B78D8}"/>
    <cellStyle name="_Sheet2" xfId="381" xr:uid="{75192115-D53F-4ACE-B5F4-7D1657FE58D3}"/>
    <cellStyle name="_Test scoring_UKGDx_20070924_Pilot (DV)" xfId="4621" xr:uid="{E3A69EBE-47DA-4E19-BF94-8CC38F5959C5}"/>
    <cellStyle name="=C:\WINNT\SYSTEM32\COMMAND.COM" xfId="2" xr:uid="{DBC9C47B-D9CE-4108-AF04-F033524A1ECC}"/>
    <cellStyle name="=C:\WINNT\SYSTEM32\COMMAND.COM 10" xfId="4531" xr:uid="{C581BC4B-36B0-4A99-923C-CB67ED11ACE1}"/>
    <cellStyle name="=C:\WINNT\SYSTEM32\COMMAND.COM 11" xfId="4622" xr:uid="{8D6E99C2-57A2-407C-B7C6-C9B8F269A084}"/>
    <cellStyle name="=C:\WINNT\SYSTEM32\COMMAND.COM 12" xfId="4623" xr:uid="{4E294D1F-5C72-4215-913F-0E4B5B47E9A7}"/>
    <cellStyle name="=C:\WINNT\SYSTEM32\COMMAND.COM 13" xfId="4624" xr:uid="{ED0213E2-F6EB-4ACF-89FA-045E5184D458}"/>
    <cellStyle name="=C:\WINNT\SYSTEM32\COMMAND.COM 14" xfId="4625" xr:uid="{D2053157-262B-48D4-A587-F708002D13F7}"/>
    <cellStyle name="=C:\WINNT\SYSTEM32\COMMAND.COM 15" xfId="4626" xr:uid="{12ACFF7B-ED22-4C4D-AA23-28BBDE5D2970}"/>
    <cellStyle name="=C:\WINNT\SYSTEM32\COMMAND.COM 16" xfId="4627" xr:uid="{AD21DA24-2B2D-424E-B0F6-201F56F88694}"/>
    <cellStyle name="=C:\WINNT\SYSTEM32\COMMAND.COM 17" xfId="4628" xr:uid="{A47C36E5-D297-4F55-B2B6-E0ABB0BA5F70}"/>
    <cellStyle name="=C:\WINNT\SYSTEM32\COMMAND.COM 18" xfId="4629" xr:uid="{B49E7BC9-C37A-43E1-9838-9FADB1FA13D5}"/>
    <cellStyle name="=C:\WINNT\SYSTEM32\COMMAND.COM 19" xfId="4630" xr:uid="{C4224E95-0709-4292-944D-C68F9B5395D3}"/>
    <cellStyle name="=C:\WINNT\SYSTEM32\COMMAND.COM 2" xfId="379" xr:uid="{290C5DA5-D7B6-4E97-93CF-4A9C24DEAEAD}"/>
    <cellStyle name="=C:\WINNT\SYSTEM32\COMMAND.COM 2 2" xfId="1377" xr:uid="{38DF6820-0E36-4FE2-AEA7-E090BE320AFF}"/>
    <cellStyle name="=C:\WINNT\SYSTEM32\COMMAND.COM 2 2 2" xfId="3" xr:uid="{618576DF-1BA6-458F-BF9A-8F74F0D653DC}"/>
    <cellStyle name="=C:\WINNT\SYSTEM32\COMMAND.COM 2 2 2 2" xfId="4633" xr:uid="{A9F16485-D167-4B08-B731-78B18E1925F7}"/>
    <cellStyle name="=C:\WINNT\SYSTEM32\COMMAND.COM 2 2 2 3" xfId="4634" xr:uid="{1E38A276-6DF3-4D5D-B2E4-2A101139770D}"/>
    <cellStyle name="=C:\WINNT\SYSTEM32\COMMAND.COM 2 2 2 4" xfId="4632" xr:uid="{4D1415D7-8CCE-4077-9C3E-DFCEFC099330}"/>
    <cellStyle name="=C:\WINNT\SYSTEM32\COMMAND.COM 2 2 2_Opex Input" xfId="4635" xr:uid="{8C64D338-6C8A-4848-9718-4C1E6D018E03}"/>
    <cellStyle name="=C:\WINNT\SYSTEM32\COMMAND.COM 2 2 3" xfId="4636" xr:uid="{7A854BCD-60F3-4786-82EE-2909CB6B4513}"/>
    <cellStyle name="=C:\WINNT\SYSTEM32\COMMAND.COM 2 2 4" xfId="4631" xr:uid="{D9F62651-E559-4C46-A5B5-629DB17BF4EC}"/>
    <cellStyle name="=C:\WINNT\SYSTEM32\COMMAND.COM 2 2 5" xfId="5878" xr:uid="{B793D1AB-EB65-4225-851C-95B9D022F868}"/>
    <cellStyle name="=C:\WINNT\SYSTEM32\COMMAND.COM 2 2 6" xfId="5885" xr:uid="{2EB03459-BDF7-4D60-8117-E5B1E9979F03}"/>
    <cellStyle name="=C:\WINNT\SYSTEM32\COMMAND.COM 2 2_Opex Input" xfId="4637" xr:uid="{3B7F82A9-6A04-4489-A5C1-507331583A52}"/>
    <cellStyle name="=C:\WINNT\SYSTEM32\COMMAND.COM 2 3" xfId="4638" xr:uid="{E57BFCB1-F3D7-4D9D-A1F3-29757B97F93E}"/>
    <cellStyle name="=C:\WINNT\SYSTEM32\COMMAND.COM 2 4" xfId="5781" xr:uid="{BC816593-E636-43FB-BED3-AEDAE7D7C852}"/>
    <cellStyle name="=C:\WINNT\SYSTEM32\COMMAND.COM 2_Opex Input" xfId="4639" xr:uid="{6EC3AED0-DE0A-4A64-8832-5EB0831382C9}"/>
    <cellStyle name="=C:\WINNT\SYSTEM32\COMMAND.COM 20" xfId="4640" xr:uid="{97679946-A228-4C52-BA0D-BA96919F28EC}"/>
    <cellStyle name="=C:\WINNT\SYSTEM32\COMMAND.COM 21" xfId="4641" xr:uid="{A77B1FD7-27D0-4DE3-991D-403463B546CF}"/>
    <cellStyle name="=C:\WINNT\SYSTEM32\COMMAND.COM 22" xfId="4642" xr:uid="{BDD1D93A-BECB-4FC8-8307-9A7B76A800C4}"/>
    <cellStyle name="=C:\WINNT\SYSTEM32\COMMAND.COM 23" xfId="4643" xr:uid="{9916918C-4A74-4527-8CA5-80B9B473DF7E}"/>
    <cellStyle name="=C:\WINNT\SYSTEM32\COMMAND.COM 23 2" xfId="4644" xr:uid="{A4DBFBD1-414B-4DEC-BA49-2F04E6351C6D}"/>
    <cellStyle name="=C:\WINNT\SYSTEM32\COMMAND.COM 24" xfId="4645" xr:uid="{63F2B74D-4630-4C52-A0EE-367365722055}"/>
    <cellStyle name="=C:\WINNT\SYSTEM32\COMMAND.COM 25" xfId="4646" xr:uid="{48997614-672A-40A4-9405-143DD731ABC0}"/>
    <cellStyle name="=C:\WINNT\SYSTEM32\COMMAND.COM 25 2" xfId="4647" xr:uid="{AFF9DC38-522C-448E-8BDE-74B85E942F43}"/>
    <cellStyle name="=C:\WINNT\SYSTEM32\COMMAND.COM 25 3" xfId="4648" xr:uid="{8DF77A0E-AA61-4470-B795-93BA823B56F7}"/>
    <cellStyle name="=C:\WINNT\SYSTEM32\COMMAND.COM 26" xfId="4649" xr:uid="{C8F70B9E-0F4D-45F8-9618-A736E286DF1E}"/>
    <cellStyle name="=C:\WINNT\SYSTEM32\COMMAND.COM 27" xfId="4650" xr:uid="{3E1F424F-5694-46C4-B49A-3F9AD40ABA8E}"/>
    <cellStyle name="=C:\WINNT\SYSTEM32\COMMAND.COM 28" xfId="4651" xr:uid="{34BA169E-2096-4D1F-A4CB-B3DE6C82F3C3}"/>
    <cellStyle name="=C:\WINNT\SYSTEM32\COMMAND.COM 29" xfId="4652" xr:uid="{1CBA0268-011D-4B53-AB40-7B97B81F78A2}"/>
    <cellStyle name="=C:\WINNT\SYSTEM32\COMMAND.COM 3" xfId="378" xr:uid="{60FB1047-D501-4DC7-89EF-2851E43D9DA5}"/>
    <cellStyle name="=C:\WINNT\SYSTEM32\COMMAND.COM 3 2" xfId="377" xr:uid="{93F8D4EF-0AC9-4DCB-83B2-AFC5F04EEDA2}"/>
    <cellStyle name="=C:\WINNT\SYSTEM32\COMMAND.COM 30" xfId="4653" xr:uid="{CAD6FE56-C1BB-4CD6-BA87-1255AAFAFEBA}"/>
    <cellStyle name="=C:\WINNT\SYSTEM32\COMMAND.COM 31" xfId="4654" xr:uid="{D70CC43F-9D06-4DE6-965E-1A641547B29C}"/>
    <cellStyle name="=C:\WINNT\SYSTEM32\COMMAND.COM 32" xfId="4655" xr:uid="{20563CF7-1BEB-485F-B5C1-F9285F5EB6B8}"/>
    <cellStyle name="=C:\WINNT\SYSTEM32\COMMAND.COM 33" xfId="4656" xr:uid="{0C6F15A3-C80D-4841-B635-B1296EC4907A}"/>
    <cellStyle name="=C:\WINNT\SYSTEM32\COMMAND.COM 4" xfId="376" xr:uid="{FBF55D27-F60A-47EE-BD9B-D80C9359F22A}"/>
    <cellStyle name="=C:\WINNT\SYSTEM32\COMMAND.COM 4 2" xfId="4658" xr:uid="{B81ED6F8-A8F1-4D82-AC3C-55678C12AF34}"/>
    <cellStyle name="=C:\WINNT\SYSTEM32\COMMAND.COM 4 3" xfId="4659" xr:uid="{9371D764-0233-4FA7-AF24-4807BAF7091B}"/>
    <cellStyle name="=C:\WINNT\SYSTEM32\COMMAND.COM 4 4" xfId="4657" xr:uid="{4BF9584F-F281-4D64-A09C-29E2915EA790}"/>
    <cellStyle name="=C:\WINNT\SYSTEM32\COMMAND.COM 4_Opex Input" xfId="4660" xr:uid="{E2E8FEC6-C972-4543-BE2F-4E2C56BCEFC4}"/>
    <cellStyle name="=C:\WINNT\SYSTEM32\COMMAND.COM 5" xfId="380" xr:uid="{DA6951D9-70CF-4149-B50E-4FCA6FF193ED}"/>
    <cellStyle name="=C:\WINNT\SYSTEM32\COMMAND.COM 5 2" xfId="4661" xr:uid="{2D4869BF-B3CE-4C64-B824-B7F7CF8C40BC}"/>
    <cellStyle name="=C:\WINNT\SYSTEM32\COMMAND.COM 6" xfId="4662" xr:uid="{1643930C-D5C4-49CB-B828-DB82AE2FDA24}"/>
    <cellStyle name="=C:\WINNT\SYSTEM32\COMMAND.COM 7" xfId="4663" xr:uid="{6D5F0D0A-1AA3-4780-AB3C-12DAFE183D60}"/>
    <cellStyle name="=C:\WINNT\SYSTEM32\COMMAND.COM 8" xfId="4664" xr:uid="{8B070782-C7C4-459C-9BFC-A5809D3D7F17}"/>
    <cellStyle name="=C:\WINNT\SYSTEM32\COMMAND.COM 9" xfId="4665" xr:uid="{CF753912-B9DB-4BB4-BD6A-676CC3CCE00B}"/>
    <cellStyle name="=C:\WINNT\SYSTEM32\COMMAND.COM_Model_run_060901" xfId="4666" xr:uid="{F58AB5B4-CED3-445A-9AD7-3D10FAFF66E9}"/>
    <cellStyle name="=C:\WINNT35\SYSTEM32\COMMAND.COM" xfId="4667" xr:uid="{6525D074-ECA8-4CDD-90C2-A8CC00588E24}"/>
    <cellStyle name="20% - Accent1 2" xfId="374" xr:uid="{760414CD-9CC8-40A5-8221-D39840186DCD}"/>
    <cellStyle name="20% - Accent1 2 2" xfId="373" xr:uid="{ED5EE7A6-F828-4EB1-8D27-DC40B870975E}"/>
    <cellStyle name="20% - Accent1 2 3" xfId="372" xr:uid="{EC0CE78C-2A5A-443C-91AF-16CB28E8ED43}"/>
    <cellStyle name="20% - Accent1 2 4" xfId="4668" xr:uid="{612075A1-3550-4449-AE11-90916E296A6A}"/>
    <cellStyle name="20% - Accent1 3" xfId="371" xr:uid="{645E77C2-AC44-40B8-9834-2408BC9A36B8}"/>
    <cellStyle name="20% - Accent1 3 2" xfId="4669" xr:uid="{C5981824-F207-4D24-B5DA-7253B53D540B}"/>
    <cellStyle name="20% - Accent1 4" xfId="911" xr:uid="{CD44026D-CBC8-4AB1-991A-317023786A2E}"/>
    <cellStyle name="20% - Accent1 5" xfId="997" xr:uid="{EB2A5D51-8C64-46D6-9374-A537184EF437}"/>
    <cellStyle name="20% - Accent1 6" xfId="375" xr:uid="{5E547E9D-DE2E-432B-82C6-215830138257}"/>
    <cellStyle name="20% - Accent1 7" xfId="177" xr:uid="{DB7D2295-0F5D-47CD-95E3-11927AA76006}"/>
    <cellStyle name="20% - Accent1 8" xfId="96" xr:uid="{E00551C0-BA2B-42A8-B423-9872C8972F99}"/>
    <cellStyle name="20% - Accent2 2" xfId="369" xr:uid="{B61AE9CB-D052-49E0-946A-856FC670B135}"/>
    <cellStyle name="20% - Accent2 2 2" xfId="368" xr:uid="{4A7777F8-D9A8-4096-B1B3-22409FF425BA}"/>
    <cellStyle name="20% - Accent2 2 3" xfId="367" xr:uid="{5609363A-890C-42AD-A8ED-218833E2801E}"/>
    <cellStyle name="20% - Accent2 2 4" xfId="4670" xr:uid="{97802E48-F0E0-41F9-AF38-BD35CFFA33BC}"/>
    <cellStyle name="20% - Accent2 3" xfId="366" xr:uid="{CA810BC3-5F9C-4FA2-B560-426877FCBE41}"/>
    <cellStyle name="20% - Accent2 3 2" xfId="4671" xr:uid="{34C3B6D8-18BC-422F-B84A-AE188829F6DC}"/>
    <cellStyle name="20% - Accent2 4" xfId="915" xr:uid="{179BA183-433E-4376-9165-6F598CDD07D4}"/>
    <cellStyle name="20% - Accent2 5" xfId="1000" xr:uid="{835006E6-EA92-4D3A-A34E-E1349487AD2B}"/>
    <cellStyle name="20% - Accent2 6" xfId="370" xr:uid="{A0E0B459-261E-408B-944F-2DFE51C301BA}"/>
    <cellStyle name="20% - Accent2 7" xfId="181" xr:uid="{3B00876D-EE11-4A07-B36D-59FCBD42A5FD}"/>
    <cellStyle name="20% - Accent2 8" xfId="97" xr:uid="{91BDEAA7-7BE6-4875-A231-7E6F39CF91A6}"/>
    <cellStyle name="20% - Accent3 2" xfId="364" xr:uid="{92AC9EC8-F010-4591-856D-0D103E592C2C}"/>
    <cellStyle name="20% - Accent3 2 2" xfId="316" xr:uid="{263C61E4-92AA-42C0-9530-18CA4F8E7228}"/>
    <cellStyle name="20% - Accent3 2 3" xfId="363" xr:uid="{0F5C1C9C-B7E8-42F5-8E9E-80CDB4F7766A}"/>
    <cellStyle name="20% - Accent3 2 4" xfId="4672" xr:uid="{400AE480-6EC0-468C-9075-C93E47802AC1}"/>
    <cellStyle name="20% - Accent3 3" xfId="362" xr:uid="{FBCF77E9-79EB-4D36-BA9A-22C48343C5BF}"/>
    <cellStyle name="20% - Accent3 3 2" xfId="4673" xr:uid="{4A673D9D-C4AF-4439-A956-BC7919DD02E9}"/>
    <cellStyle name="20% - Accent3 4" xfId="919" xr:uid="{93C047EB-3E03-46FF-90ED-0D76B8AFBC3D}"/>
    <cellStyle name="20% - Accent3 5" xfId="1003" xr:uid="{763238EF-15E4-43CE-BF57-C5C1F5EA38EB}"/>
    <cellStyle name="20% - Accent3 6" xfId="365" xr:uid="{6FA83EC9-6EE9-43B5-AC8E-9AB6C8D6CCC4}"/>
    <cellStyle name="20% - Accent3 7" xfId="185" xr:uid="{081AC01F-8843-4DEB-9B99-AACCD51E46A0}"/>
    <cellStyle name="20% - Accent3 8" xfId="98" xr:uid="{C6DA77D9-82A2-47A9-B480-1F7498C5349E}"/>
    <cellStyle name="20% - Accent4 2" xfId="360" xr:uid="{56CA2800-4313-472D-85D9-F9AA99E81058}"/>
    <cellStyle name="20% - Accent4 2 2" xfId="416" xr:uid="{78449464-1105-4C55-A4B9-928237EC329C}"/>
    <cellStyle name="20% - Accent4 2 3" xfId="417" xr:uid="{138253C9-569A-4CDC-8256-FB035EDF9D4C}"/>
    <cellStyle name="20% - Accent4 2 4" xfId="4674" xr:uid="{970CA53C-C615-4358-A647-3B330FD22D42}"/>
    <cellStyle name="20% - Accent4 3" xfId="423" xr:uid="{3A0771B6-A48B-45E4-8CD2-55C43A1834F6}"/>
    <cellStyle name="20% - Accent4 3 2" xfId="4675" xr:uid="{2A4F72F3-E7CF-4DE9-95BB-33A6B7762CC9}"/>
    <cellStyle name="20% - Accent4 4" xfId="923" xr:uid="{E82AA2B8-CC5B-46BD-A011-4F3733821983}"/>
    <cellStyle name="20% - Accent4 5" xfId="1006" xr:uid="{5A39F0DF-B04C-4EE8-BC7B-6C9F2D4BF201}"/>
    <cellStyle name="20% - Accent4 6" xfId="361" xr:uid="{A78258E3-F9F1-4D24-B2A1-A7AF6AAC9D61}"/>
    <cellStyle name="20% - Accent4 7" xfId="189" xr:uid="{41CBF694-972D-4148-A14E-D008B637870F}"/>
    <cellStyle name="20% - Accent4 8" xfId="99" xr:uid="{38958FFF-896C-49A9-92CE-03502CC88894}"/>
    <cellStyle name="20% - Accent5 2" xfId="406" xr:uid="{9FEEF290-43D1-48E3-9DAF-ACC986AE2AB2}"/>
    <cellStyle name="20% - Accent5 2 2" xfId="314" xr:uid="{75F9933E-21F4-4CE9-B260-82BDC12A2CB6}"/>
    <cellStyle name="20% - Accent5 2 3" xfId="359" xr:uid="{F058C641-AA5D-4944-A25B-DAC6C8DAF6C6}"/>
    <cellStyle name="20% - Accent5 2 4" xfId="4676" xr:uid="{D97EA918-BEEF-4D53-8F61-43A8D1F95943}"/>
    <cellStyle name="20% - Accent5 3" xfId="358" xr:uid="{64A85074-5806-4779-B48A-39F1A5DBC39C}"/>
    <cellStyle name="20% - Accent5 3 2" xfId="4677" xr:uid="{69B3C1BD-1472-4CAD-8D7D-FC79A454062A}"/>
    <cellStyle name="20% - Accent5 4" xfId="927" xr:uid="{9C30C4F0-8AB3-4C45-A1D3-10AD99FC02FB}"/>
    <cellStyle name="20% - Accent5 5" xfId="1009" xr:uid="{3000B2E1-FB32-4083-8EBC-CF9E48723E9C}"/>
    <cellStyle name="20% - Accent5 6" xfId="420" xr:uid="{4E08B317-2572-4449-8CD4-DD83395EE59B}"/>
    <cellStyle name="20% - Accent5 7" xfId="193" xr:uid="{01470C5F-12BB-42EE-953C-43615CB59AFB}"/>
    <cellStyle name="20% - Accent5 8" xfId="100" xr:uid="{C34F368E-0307-4F65-8C46-D68C32F6F313}"/>
    <cellStyle name="20% - Accent6 2" xfId="321" xr:uid="{C372668E-C34B-4352-973E-8BDCA6DAA376}"/>
    <cellStyle name="20% - Accent6 2 2" xfId="413" xr:uid="{58DE9F64-4C92-4CB4-8D8D-9474B0F351DB}"/>
    <cellStyle name="20% - Accent6 2 3" xfId="421" xr:uid="{DF708FC3-7561-4B14-8274-0606A9275C2D}"/>
    <cellStyle name="20% - Accent6 2 4" xfId="4678" xr:uid="{560CE345-F0D1-4DD9-A31F-2B6654947FD2}"/>
    <cellStyle name="20% - Accent6 3" xfId="407" xr:uid="{05567715-696D-4F4E-854E-D645210FB761}"/>
    <cellStyle name="20% - Accent6 3 2" xfId="4679" xr:uid="{16A91648-A3EF-4645-B0E1-5FCCEF7E4AC2}"/>
    <cellStyle name="20% - Accent6 4" xfId="931" xr:uid="{9C9C156F-9F82-4478-BCED-278708A40833}"/>
    <cellStyle name="20% - Accent6 5" xfId="1012" xr:uid="{EF3D50EE-2E99-4274-81DE-7FE1B87B1C30}"/>
    <cellStyle name="20% - Accent6 6" xfId="422" xr:uid="{896BE11B-84EF-4ED6-A32F-37104F23BF42}"/>
    <cellStyle name="20% - Accent6 7" xfId="197" xr:uid="{680DBA45-DD12-455A-ABA4-0286F6125B5D}"/>
    <cellStyle name="20% - Accent6 8" xfId="101" xr:uid="{B89A383D-036F-4B4C-B791-E7A3F1B457E5}"/>
    <cellStyle name="40% - Accent1 2" xfId="415" xr:uid="{C6C1CBC2-6A66-4FB8-BEC0-2A2BDA059DB4}"/>
    <cellStyle name="40% - Accent1 2 2" xfId="414" xr:uid="{5FB65600-9761-4980-A7AC-86A8D3E57B07}"/>
    <cellStyle name="40% - Accent1 2 3" xfId="418" xr:uid="{EF4F8F04-48AA-43A2-A82F-6F1E702C0B7F}"/>
    <cellStyle name="40% - Accent1 2 4" xfId="4680" xr:uid="{AF01217B-2E91-41F6-A57C-738EBDC4BDD4}"/>
    <cellStyle name="40% - Accent1 3" xfId="320" xr:uid="{DEC09C23-3E90-4FC0-A4F3-D8E5A510C45A}"/>
    <cellStyle name="40% - Accent1 3 2" xfId="4681" xr:uid="{75680092-C7F3-4D02-B0F7-24782F504A97}"/>
    <cellStyle name="40% - Accent1 4" xfId="912" xr:uid="{5E346069-65A3-4CC8-BA84-A6155A2B8B57}"/>
    <cellStyle name="40% - Accent1 5" xfId="998" xr:uid="{39738BED-B29E-454D-AAAF-51644F708198}"/>
    <cellStyle name="40% - Accent1 6" xfId="322" xr:uid="{BA6D47FA-D647-44AF-A5D0-94248CFB138D}"/>
    <cellStyle name="40% - Accent1 7" xfId="178" xr:uid="{4546B956-3286-4441-9FDE-796F592DFD93}"/>
    <cellStyle name="40% - Accent1 8" xfId="102" xr:uid="{71618716-85EE-4264-A183-8A1F39F1DE40}"/>
    <cellStyle name="40% - Accent2 2" xfId="357" xr:uid="{73281AA1-1223-465B-BF0C-4EAF716A7242}"/>
    <cellStyle name="40% - Accent2 2 2" xfId="356" xr:uid="{412C57C6-99F9-494E-9F0F-36726C8C40D5}"/>
    <cellStyle name="40% - Accent2 2 3" xfId="355" xr:uid="{4E69858C-195C-4C61-AA3A-6310681FA6E6}"/>
    <cellStyle name="40% - Accent2 2 4" xfId="4682" xr:uid="{B9AA8003-F9B8-4A4D-8FD4-0B5C8825F52F}"/>
    <cellStyle name="40% - Accent2 3" xfId="419" xr:uid="{EA9BE581-9A15-45DE-BE34-CB5443C591EA}"/>
    <cellStyle name="40% - Accent2 3 2" xfId="4683" xr:uid="{C437DDEB-1EC1-4BA8-8E92-33392C238210}"/>
    <cellStyle name="40% - Accent2 4" xfId="916" xr:uid="{F92C0D57-3D7A-4A1A-9B7A-468D6546AC61}"/>
    <cellStyle name="40% - Accent2 5" xfId="1001" xr:uid="{2DA7B725-FD27-464F-89A5-9E8F0C4BE74C}"/>
    <cellStyle name="40% - Accent2 6" xfId="315" xr:uid="{697D155D-E2A3-4109-96F4-35C5CC72E968}"/>
    <cellStyle name="40% - Accent2 7" xfId="182" xr:uid="{D54346A5-D493-423F-82B6-6A482EFF873C}"/>
    <cellStyle name="40% - Accent2 8" xfId="103" xr:uid="{876C6205-8CB7-4086-A1C5-5EE19CD2A4AB}"/>
    <cellStyle name="40% - Accent3 2" xfId="354" xr:uid="{D106D784-DBA4-4132-8562-FF14F9CEA444}"/>
    <cellStyle name="40% - Accent3 2 2" xfId="353" xr:uid="{C0B362B2-63E3-4A89-947F-4DF2DDA7163F}"/>
    <cellStyle name="40% - Accent3 2 3" xfId="4684" xr:uid="{C3BF3399-225A-4DB9-966E-A231C741052A}"/>
    <cellStyle name="40% - Accent3 3" xfId="920" xr:uid="{32618776-0DB1-4B5A-826D-C469623F9882}"/>
    <cellStyle name="40% - Accent3 3 2" xfId="4685" xr:uid="{D13337D5-D06E-4F9C-B80B-5E63D048D079}"/>
    <cellStyle name="40% - Accent3 4" xfId="1004" xr:uid="{C0E285A6-6382-4E25-B28B-5FB3DB221BC2}"/>
    <cellStyle name="40% - Accent3 5" xfId="405" xr:uid="{A34ED336-8AC8-4DF7-B2B0-37A30C973A13}"/>
    <cellStyle name="40% - Accent3 6" xfId="186" xr:uid="{CE7AE75D-B3EC-4375-A66B-A3BA9A6A48DB}"/>
    <cellStyle name="40% - Accent3 7" xfId="104" xr:uid="{7EDA9CA6-BA8D-4C0B-B944-213342D88106}"/>
    <cellStyle name="40% - Accent4 2" xfId="351" xr:uid="{61812DD6-018F-4257-AECE-3798B79709AB}"/>
    <cellStyle name="40% - Accent4 2 2" xfId="350" xr:uid="{62F6F110-8E29-4488-8151-6D7DFE2302F5}"/>
    <cellStyle name="40% - Accent4 2 3" xfId="349" xr:uid="{6BBCBEF5-0D26-437E-81CE-2FA1FCDF42F6}"/>
    <cellStyle name="40% - Accent4 2 4" xfId="4686" xr:uid="{88458AA2-5052-4C93-A769-0341B28A75EE}"/>
    <cellStyle name="40% - Accent4 3" xfId="348" xr:uid="{B158F8A6-5577-4627-BD4A-38100DD0FD3C}"/>
    <cellStyle name="40% - Accent4 3 2" xfId="4687" xr:uid="{9E8B0049-2517-4DF4-B9E1-D649401EE37C}"/>
    <cellStyle name="40% - Accent4 4" xfId="924" xr:uid="{BE683325-25B2-4C12-83BD-D16D1C76CE64}"/>
    <cellStyle name="40% - Accent4 5" xfId="1007" xr:uid="{D0EB0DA9-3A46-45E7-9C64-7EC21462C268}"/>
    <cellStyle name="40% - Accent4 6" xfId="352" xr:uid="{1B8ED273-0CCA-4F72-835D-933C8D6CA9E9}"/>
    <cellStyle name="40% - Accent4 7" xfId="190" xr:uid="{11A63C0F-4558-4A6C-BCF1-EDEC6A2D9ADB}"/>
    <cellStyle name="40% - Accent4 8" xfId="105" xr:uid="{B52D3A2C-01A8-46D6-9438-045C0B3F3CAD}"/>
    <cellStyle name="40% - Accent5 2" xfId="346" xr:uid="{83C3C2BA-BB01-46DB-BDDF-928CC3219864}"/>
    <cellStyle name="40% - Accent5 2 2" xfId="345" xr:uid="{8B4DA723-7E15-4686-B8D1-3B3D039DC667}"/>
    <cellStyle name="40% - Accent5 2 3" xfId="4688" xr:uid="{8C304C03-BE0C-4595-B817-3EFF855FA31C}"/>
    <cellStyle name="40% - Accent5 3" xfId="928" xr:uid="{4BD17E5B-EDB5-423A-B580-D11AD3DAF2C2}"/>
    <cellStyle name="40% - Accent5 3 2" xfId="4689" xr:uid="{C367C378-820F-4159-B45A-811C6BC5C94E}"/>
    <cellStyle name="40% - Accent5 4" xfId="1010" xr:uid="{0A4AB07B-8CC3-4155-8185-E69BF22321D2}"/>
    <cellStyle name="40% - Accent5 5" xfId="347" xr:uid="{281D48D1-9DCE-4A12-B68A-904FA6FCE82B}"/>
    <cellStyle name="40% - Accent5 6" xfId="194" xr:uid="{4963AABD-5A88-46DB-BE81-56E40C1ADDA1}"/>
    <cellStyle name="40% - Accent5 7" xfId="106" xr:uid="{533D62AF-96B9-412D-9E79-815ED86D4626}"/>
    <cellStyle name="40% - Accent6 2" xfId="412" xr:uid="{81FBFC12-0117-495B-B98A-16F4899ECDCC}"/>
    <cellStyle name="40% - Accent6 2 2" xfId="399" xr:uid="{6E7BC035-CCF1-46D1-9E87-F429D5D160EB}"/>
    <cellStyle name="40% - Accent6 2 3" xfId="4690" xr:uid="{DEFCED91-EB6B-41E2-875B-D757E3AFFFA1}"/>
    <cellStyle name="40% - Accent6 3" xfId="932" xr:uid="{DFE41ED5-C94C-4CC3-A3E9-5A4F275040E1}"/>
    <cellStyle name="40% - Accent6 3 2" xfId="4691" xr:uid="{11378711-4C0F-423E-A2E3-17842DFBF566}"/>
    <cellStyle name="40% - Accent6 4" xfId="1013" xr:uid="{7B697A02-0059-4E7F-B573-0660DE55A22B}"/>
    <cellStyle name="40% - Accent6 5" xfId="344" xr:uid="{6DEDE075-38B7-4A11-8328-2E45E270EE30}"/>
    <cellStyle name="40% - Accent6 6" xfId="198" xr:uid="{4FB9A809-1538-4770-9D94-BE3B80B37697}"/>
    <cellStyle name="40% - Accent6 7" xfId="107" xr:uid="{156F78DF-9008-4424-9CD3-2AD44870DE99}"/>
    <cellStyle name="60% - Accent1 2" xfId="340" xr:uid="{60EF929E-1ABB-4B8B-AF90-4DFCE5B6D4DF}"/>
    <cellStyle name="60% - Accent1 2 2" xfId="343" xr:uid="{FA4E1EC3-E275-471E-9047-DE7427C528A2}"/>
    <cellStyle name="60% - Accent1 2 3" xfId="342" xr:uid="{D22DB9B3-3B82-4CC6-B773-4406AAF3D020}"/>
    <cellStyle name="60% - Accent1 2 4" xfId="4692" xr:uid="{906CDA77-67B6-46F4-9F50-9C5E1890DE92}"/>
    <cellStyle name="60% - Accent1 3" xfId="341" xr:uid="{2DC8C9FB-BB3D-4DE3-B6A8-8D5A1482B653}"/>
    <cellStyle name="60% - Accent1 3 2" xfId="4693" xr:uid="{2D4D6AF5-828A-4160-98E5-4244BA75614A}"/>
    <cellStyle name="60% - Accent1 4" xfId="913" xr:uid="{D9345789-7F6F-4ECA-BDE0-6F5146170C2E}"/>
    <cellStyle name="60% - Accent1 5" xfId="398" xr:uid="{0F2531B2-CBD3-469B-8759-48FD192E31A4}"/>
    <cellStyle name="60% - Accent1 6" xfId="179" xr:uid="{CBD136A8-4F97-428D-938F-9FED6D64BB6B}"/>
    <cellStyle name="60% - Accent1 7" xfId="108" xr:uid="{671B7F06-8B20-4D27-B489-BB2C37C1C9F3}"/>
    <cellStyle name="60% - Accent2 2" xfId="400" xr:uid="{EDF48956-275D-4911-B928-7E171B12CE6D}"/>
    <cellStyle name="60% - Accent2 2 2" xfId="397" xr:uid="{205F63CC-461A-4520-A723-AB74290A3E5B}"/>
    <cellStyle name="60% - Accent2 2 3" xfId="336" xr:uid="{DBA6E716-A7D0-4F8A-8338-58845C7BCBD2}"/>
    <cellStyle name="60% - Accent2 2 4" xfId="4694" xr:uid="{60623C5B-21FE-429C-9296-B183DFD6EB1E}"/>
    <cellStyle name="60% - Accent2 3" xfId="339" xr:uid="{144C741D-1622-4722-9FBD-B059B15781D4}"/>
    <cellStyle name="60% - Accent2 3 2" xfId="4695" xr:uid="{5737BB47-40AF-4776-A9CD-A5B95764F012}"/>
    <cellStyle name="60% - Accent2 4" xfId="917" xr:uid="{88F2F537-BEE6-49CA-927D-305E317DFD20}"/>
    <cellStyle name="60% - Accent2 5" xfId="411" xr:uid="{989FABF5-0F26-407E-BA47-D6AD238B1530}"/>
    <cellStyle name="60% - Accent2 6" xfId="183" xr:uid="{D67BD378-E8AC-4C4A-A5C4-6985BD1FF8CD}"/>
    <cellStyle name="60% - Accent2 7" xfId="109" xr:uid="{7A5EDEAE-57A8-400B-A5AF-0723F64F521B}"/>
    <cellStyle name="60% - Accent3 2" xfId="337" xr:uid="{A88B5009-E181-4EE2-932E-D3528D052FB0}"/>
    <cellStyle name="60% - Accent3 2 2" xfId="410" xr:uid="{1B593714-FBB1-46F2-90FC-CD40F0BAE6F3}"/>
    <cellStyle name="60% - Accent3 2 3" xfId="4696" xr:uid="{33D14AA2-5E17-4272-B45B-3043E0D2698C}"/>
    <cellStyle name="60% - Accent3 3" xfId="921" xr:uid="{E3545F07-2FC1-4C10-9660-78FC15D582C6}"/>
    <cellStyle name="60% - Accent3 3 2" xfId="4697" xr:uid="{0CAC73A2-3265-4BBA-93B9-7010716C8B4F}"/>
    <cellStyle name="60% - Accent3 4" xfId="338" xr:uid="{44591143-DB30-4D9A-AD1B-661D491A505C}"/>
    <cellStyle name="60% - Accent3 5" xfId="187" xr:uid="{5F68A8AB-2693-4E21-A115-560EEC07826F}"/>
    <cellStyle name="60% - Accent3 6" xfId="110" xr:uid="{880C2547-7F53-479C-8D6C-EF8B9BB408D0}"/>
    <cellStyle name="60% - Accent4 2" xfId="396" xr:uid="{CC7225F8-36F1-4E37-BB17-F7EE496CE811}"/>
    <cellStyle name="60% - Accent4 2 2" xfId="332" xr:uid="{B84D949C-2D72-4E4D-96FE-F6C52AA4FD51}"/>
    <cellStyle name="60% - Accent4 2 3" xfId="335" xr:uid="{4FE327B4-62FB-4473-A9E5-6B25BB770A7D}"/>
    <cellStyle name="60% - Accent4 2 4" xfId="4698" xr:uid="{E23A1D6A-F9CB-400C-8ECD-7AD3A0227820}"/>
    <cellStyle name="60% - Accent4 3" xfId="334" xr:uid="{2BE3FE90-5E81-4288-8632-2CD77122CACA}"/>
    <cellStyle name="60% - Accent4 3 2" xfId="4699" xr:uid="{39FD18E9-F985-4B7A-8836-D9188B91D718}"/>
    <cellStyle name="60% - Accent4 4" xfId="925" xr:uid="{93BFA8B7-5C68-4D55-B737-A8BCBD13F7DD}"/>
    <cellStyle name="60% - Accent4 5" xfId="401" xr:uid="{FA3B5145-795A-4664-A98D-77DF55743F2D}"/>
    <cellStyle name="60% - Accent4 6" xfId="191" xr:uid="{3E9C7790-11BE-496C-991D-7FDE3AF111C1}"/>
    <cellStyle name="60% - Accent4 7" xfId="111" xr:uid="{515E9A5A-91A8-4188-BCF2-2A18EDC19564}"/>
    <cellStyle name="60% - Accent5 2" xfId="409" xr:uid="{BB81DD72-1F0F-429B-8A14-066CEFB1A4BD}"/>
    <cellStyle name="60% - Accent5 2 2" xfId="402" xr:uid="{CE8A0F00-1774-47CF-A271-F3F3D6BD7EDB}"/>
    <cellStyle name="60% - Accent5 2 3" xfId="395" xr:uid="{B0C1CEC0-9747-47B3-B52C-319E317860B1}"/>
    <cellStyle name="60% - Accent5 2 4" xfId="4700" xr:uid="{D66F2214-1F4F-4402-9EEF-D99220D9E052}"/>
    <cellStyle name="60% - Accent5 3" xfId="328" xr:uid="{BFE890DD-396E-42B0-B6ED-E70B1664251F}"/>
    <cellStyle name="60% - Accent5 3 2" xfId="4701" xr:uid="{9DE51870-3E99-4FFA-8AED-998046EC8F61}"/>
    <cellStyle name="60% - Accent5 4" xfId="929" xr:uid="{4BFE06BF-29A0-4EF8-BBB8-1E92B32556C4}"/>
    <cellStyle name="60% - Accent5 5" xfId="333" xr:uid="{BC4A8B9B-1BDC-4BA6-BB51-F0CE63A5347E}"/>
    <cellStyle name="60% - Accent5 6" xfId="195" xr:uid="{FE4C4768-1341-4AAA-96F7-6F6E789B3DF6}"/>
    <cellStyle name="60% - Accent5 7" xfId="112" xr:uid="{DC11B30A-DA88-4C1D-BF41-CB1753A5EB30}"/>
    <cellStyle name="60% - Accent6 2" xfId="330" xr:uid="{70FB0ADB-4951-452B-9C05-B071DF6C39F1}"/>
    <cellStyle name="60% - Accent6 2 2" xfId="329" xr:uid="{DC492AEE-4608-44E5-BDD5-51ED746C312B}"/>
    <cellStyle name="60% - Accent6 2 3" xfId="408" xr:uid="{58E53058-2435-4D0A-8562-8E8524B26CC4}"/>
    <cellStyle name="60% - Accent6 2 4" xfId="4702" xr:uid="{A6B8FACA-F451-44D6-8363-162608C6E740}"/>
    <cellStyle name="60% - Accent6 3" xfId="403" xr:uid="{82ED5484-67FC-4733-9682-F50FA69F8D03}"/>
    <cellStyle name="60% - Accent6 3 2" xfId="4703" xr:uid="{8023BDAC-7F6D-46C1-A7B4-9BA7D78B82CC}"/>
    <cellStyle name="60% - Accent6 4" xfId="933" xr:uid="{931F374A-C34C-4224-86B0-E75588E3EC2D}"/>
    <cellStyle name="60% - Accent6 5" xfId="331" xr:uid="{8D2F04B7-24F8-485B-9BB6-E60F860C340A}"/>
    <cellStyle name="60% - Accent6 6" xfId="199" xr:uid="{06530BE1-C46A-4C16-9321-4A0571466BE2}"/>
    <cellStyle name="60% - Accent6 7" xfId="113" xr:uid="{D2D0478B-1002-46AF-95D0-81CBC08DEF96}"/>
    <cellStyle name="Accent1 - 20%" xfId="27" xr:uid="{B50E2AFB-6020-4886-A877-3322BE0ED2DF}"/>
    <cellStyle name="Accent1 - 20% 2" xfId="327" xr:uid="{B6FBB791-872E-400C-BAA8-54F697218FFD}"/>
    <cellStyle name="Accent1 - 20% 3" xfId="211" xr:uid="{0631B3CC-3673-4A37-8316-7F90469BE037}"/>
    <cellStyle name="Accent1 - 20% 4" xfId="4704" xr:uid="{BBA5183F-80E9-4F35-96CA-BF93F6FE93D7}"/>
    <cellStyle name="Accent1 - 40%" xfId="28" xr:uid="{1484706C-512A-4575-8948-A1D7FDA6DC84}"/>
    <cellStyle name="Accent1 - 40% 2" xfId="326" xr:uid="{BE1FBDE8-4D62-4C55-9CC1-02295B2A63B8}"/>
    <cellStyle name="Accent1 - 40% 3" xfId="212" xr:uid="{6AE0143A-9399-4450-90CE-3FEFB9628E90}"/>
    <cellStyle name="Accent1 - 40% 4" xfId="4705" xr:uid="{4A9BC7C8-FD22-4D8E-8384-F3CB4428A504}"/>
    <cellStyle name="Accent1 - 60%" xfId="29" xr:uid="{6825AB4F-692D-4F53-8D5B-68F0ABDC9AF2}"/>
    <cellStyle name="Accent1 - 60% 2" xfId="404" xr:uid="{5876C4F0-F18E-4863-B8D7-7EEF15CCF690}"/>
    <cellStyle name="Accent1 - 60% 3" xfId="213" xr:uid="{00FF3627-CA02-43B2-9DDD-23D967A94DAE}"/>
    <cellStyle name="Accent1 - 60% 4" xfId="4706" xr:uid="{BE816F99-E07D-4506-82B5-8BB092F093F7}"/>
    <cellStyle name="Accent1 10" xfId="1078" xr:uid="{A543B5EE-5FBD-4875-851F-926817ED20EE}"/>
    <cellStyle name="Accent1 11" xfId="1088" xr:uid="{23732121-F33A-48E9-A412-234161F0C79D}"/>
    <cellStyle name="Accent1 12" xfId="1083" xr:uid="{20C5F4F2-900B-4770-A7CF-055F3821A946}"/>
    <cellStyle name="Accent1 13" xfId="1072" xr:uid="{2DD48201-D9E8-45AA-B60A-547093775DAD}"/>
    <cellStyle name="Accent1 14" xfId="1091" xr:uid="{1881FB46-2724-45C0-B609-5AF59506A367}"/>
    <cellStyle name="Accent1 15" xfId="114" xr:uid="{C1C76253-0BD2-40A4-92DE-BCABB63CD324}"/>
    <cellStyle name="Accent1 16" xfId="139" xr:uid="{F54096E9-536B-4CFF-B8D1-4EE192F11CF7}"/>
    <cellStyle name="Accent1 17" xfId="1113" xr:uid="{8A301C67-2E0A-4E47-9F04-91BDAAE14619}"/>
    <cellStyle name="Accent1 18" xfId="1106" xr:uid="{F50C20E5-1524-46CB-A8F8-BFC355D7ECA3}"/>
    <cellStyle name="Accent1 2" xfId="210" xr:uid="{F604AAE6-6E46-48AE-9B6E-5D45B1FAED6A}"/>
    <cellStyle name="Accent1 2 2" xfId="323" xr:uid="{AA01C7AB-0FA1-4F95-887D-C2FE502D4AEF}"/>
    <cellStyle name="Accent1 2 3" xfId="393" xr:uid="{0878408A-F460-47FC-A1E6-484EF3BE878B}"/>
    <cellStyle name="Accent1 2 4" xfId="4707" xr:uid="{04F2B278-C40B-4B27-B4CC-F56E992294CA}"/>
    <cellStyle name="Accent1 3" xfId="283" xr:uid="{03CC22FC-F672-427D-809E-31CF985CCDDF}"/>
    <cellStyle name="Accent1 3 2" xfId="910" xr:uid="{065D0057-607B-4E3E-88B4-F2BF2B5DBE69}"/>
    <cellStyle name="Accent1 3 3" xfId="4708" xr:uid="{1CADC90B-7B87-4B84-A66A-ED217B43B4D0}"/>
    <cellStyle name="Accent1 4" xfId="294" xr:uid="{B1E14CA9-A764-433A-9CD5-10B7540D4434}"/>
    <cellStyle name="Accent1 4 2" xfId="996" xr:uid="{4BA0D3D0-A52B-4F7C-BDF3-EA30F6701A25}"/>
    <cellStyle name="Accent1 5" xfId="297" xr:uid="{6D830B7A-2F6C-40C8-84ED-31786B8AA568}"/>
    <cellStyle name="Accent1 5 2" xfId="1014" xr:uid="{214438C3-B2A0-4826-A462-DB377BD56038}"/>
    <cellStyle name="Accent1 6" xfId="394" xr:uid="{5C796BAB-B97A-4EF5-A18D-0E14950C2AEB}"/>
    <cellStyle name="Accent1 7" xfId="176" xr:uid="{F5ED7391-8DDD-4AAC-947B-A36378B7571C}"/>
    <cellStyle name="Accent1 8" xfId="1062" xr:uid="{7B81A7BB-64A9-4375-89B2-6A1B89005B80}"/>
    <cellStyle name="Accent1 9" xfId="1097" xr:uid="{B9B2B0EA-1A37-46A0-B39D-9C674DD14052}"/>
    <cellStyle name="Accent2 - 20%" xfId="30" xr:uid="{3EBA98BD-97EC-40CF-982E-160AE65F74AF}"/>
    <cellStyle name="Accent2 - 20% 2" xfId="324" xr:uid="{2F9832C6-87BE-48D0-BFDA-0A44A995527D}"/>
    <cellStyle name="Accent2 - 20% 3" xfId="215" xr:uid="{66E3413E-D889-4468-8991-E81D1E47744D}"/>
    <cellStyle name="Accent2 - 20% 4" xfId="4709" xr:uid="{A9E4CFB4-D2C3-4AA1-8436-05D66CE36134}"/>
    <cellStyle name="Accent2 - 40%" xfId="31" xr:uid="{EF6CFC52-0000-4BB2-84D5-2B76154DD230}"/>
    <cellStyle name="Accent2 - 40% 2" xfId="424" xr:uid="{4224867A-2B56-4EDE-B887-AFCC4E944C8A}"/>
    <cellStyle name="Accent2 - 40% 3" xfId="216" xr:uid="{7827D64D-E191-4BF2-BD8E-43D96A4FBB92}"/>
    <cellStyle name="Accent2 - 40% 4" xfId="4710" xr:uid="{96087E1F-2F9E-49FA-B220-81713FBCC4BE}"/>
    <cellStyle name="Accent2 - 60%" xfId="32" xr:uid="{679A854D-BE29-4A1D-829C-4AA1808DF917}"/>
    <cellStyle name="Accent2 - 60% 2" xfId="425" xr:uid="{E1BBDA4B-8580-41F9-9625-509C2CE371F0}"/>
    <cellStyle name="Accent2 - 60% 3" xfId="217" xr:uid="{8329A5DF-2002-43B0-81B7-89BE84B6BD0A}"/>
    <cellStyle name="Accent2 - 60% 4" xfId="4711" xr:uid="{22C5DE3B-969F-44AF-9C97-59B6E6A21E0A}"/>
    <cellStyle name="Accent2 10" xfId="1102" xr:uid="{74703298-FBEF-4311-8B33-D13DE22D738D}"/>
    <cellStyle name="Accent2 11" xfId="1074" xr:uid="{CC5085E6-E19C-45EC-B8BB-5F9ED3EB9BEF}"/>
    <cellStyle name="Accent2 12" xfId="1100" xr:uid="{D05D2DE9-2BDA-4D50-A3DD-415D5FB214C1}"/>
    <cellStyle name="Accent2 13" xfId="1099" xr:uid="{D8D2107F-A0ED-4A1C-9E6B-264EB515C019}"/>
    <cellStyle name="Accent2 14" xfId="1077" xr:uid="{DF253926-A08D-4AE4-8AB3-CB4D71CB9884}"/>
    <cellStyle name="Accent2 15" xfId="115" xr:uid="{6DB92EE6-1088-4286-ACC1-60575D42745D}"/>
    <cellStyle name="Accent2 16" xfId="138" xr:uid="{CCFD89B0-EFCA-4126-92BF-79471B1B8628}"/>
    <cellStyle name="Accent2 17" xfId="1112" xr:uid="{DAA043CC-BE28-490B-BC76-450537A800B5}"/>
    <cellStyle name="Accent2 18" xfId="1104" xr:uid="{A3B105A1-7B53-43E5-AFAB-78311FFBC68B}"/>
    <cellStyle name="Accent2 2" xfId="214" xr:uid="{6400580A-B0E7-4908-A6CE-F96F93308DCC}"/>
    <cellStyle name="Accent2 2 2" xfId="427" xr:uid="{8AF6567D-A2F0-4D99-8358-454F3A19F7A0}"/>
    <cellStyle name="Accent2 2 3" xfId="426" xr:uid="{95300C6A-4ED4-4944-8591-6F5799AB080B}"/>
    <cellStyle name="Accent2 2 4" xfId="4712" xr:uid="{8928399C-19FC-4B16-A915-2D111BFB9AD7}"/>
    <cellStyle name="Accent2 3" xfId="284" xr:uid="{923A437C-3D2B-4A2D-AECC-D7D3704559EA}"/>
    <cellStyle name="Accent2 3 2" xfId="914" xr:uid="{F57775DA-59CC-45B7-B08B-90494FD1F4CE}"/>
    <cellStyle name="Accent2 3 3" xfId="4713" xr:uid="{F5E38A34-199B-4C93-8223-82B0DC285EDB}"/>
    <cellStyle name="Accent2 4" xfId="293" xr:uid="{F68B37DD-B6A4-4129-93E0-1D6E374AE93A}"/>
    <cellStyle name="Accent2 4 2" xfId="999" xr:uid="{71A910AC-133F-4B01-8C80-163B06D9CE7A}"/>
    <cellStyle name="Accent2 5" xfId="298" xr:uid="{6774ED2B-F27B-4727-9F0A-D9938FCBAAA3}"/>
    <cellStyle name="Accent2 5 2" xfId="1015" xr:uid="{90AD755F-C01D-4439-AF6B-456AE8841333}"/>
    <cellStyle name="Accent2 6" xfId="325" xr:uid="{1F06C76D-43C8-47EC-BE92-3A19C0D32535}"/>
    <cellStyle name="Accent2 7" xfId="180" xr:uid="{7052BDFA-D4F6-48F1-A6F0-58811215F132}"/>
    <cellStyle name="Accent2 8" xfId="1063" xr:uid="{81A408B7-F62B-42FB-BCB5-4FD7F2B69CA2}"/>
    <cellStyle name="Accent2 9" xfId="1096" xr:uid="{56305388-DEE3-4C82-A485-57A7D6698E80}"/>
    <cellStyle name="Accent3 - 20%" xfId="33" xr:uid="{7A70B57D-3084-4AEE-B515-79EDC37BE7B9}"/>
    <cellStyle name="Accent3 - 20% 2" xfId="429" xr:uid="{24769450-6627-4CEE-88AF-BB8E6E5AC5F8}"/>
    <cellStyle name="Accent3 - 20% 3" xfId="219" xr:uid="{6BA7B2F1-6E0F-4F46-9293-E3A255AA23C5}"/>
    <cellStyle name="Accent3 - 20% 4" xfId="4714" xr:uid="{3E54C91E-321D-49B6-AFBC-6F2235C6A014}"/>
    <cellStyle name="Accent3 - 40%" xfId="34" xr:uid="{C4357AAB-0012-49AE-98A2-9CA1BA7FB31A}"/>
    <cellStyle name="Accent3 - 40% 2" xfId="430" xr:uid="{B98A2084-BE90-450C-9427-39C8AA1BCE17}"/>
    <cellStyle name="Accent3 - 40% 3" xfId="220" xr:uid="{141748BA-0935-412A-931E-7E2ED54330FF}"/>
    <cellStyle name="Accent3 - 40% 4" xfId="4715" xr:uid="{519DBE53-ADFE-416A-9B20-5EA7ED93A1C6}"/>
    <cellStyle name="Accent3 - 60%" xfId="35" xr:uid="{03C8DD24-4F11-49BD-8857-F0B303ABF2E4}"/>
    <cellStyle name="Accent3 - 60% 2" xfId="431" xr:uid="{2453659E-AB43-41EC-9CE1-DA0FA3A70D04}"/>
    <cellStyle name="Accent3 - 60% 3" xfId="221" xr:uid="{6C84831B-6E18-4DE1-9E29-B426D236B2DE}"/>
    <cellStyle name="Accent3 - 60% 4" xfId="4716" xr:uid="{C95C8F1E-8D9C-49A4-8B00-B995EB9FA9FE}"/>
    <cellStyle name="Accent3 10" xfId="432" xr:uid="{27812880-5241-447A-8AB8-6B77C42B54DF}"/>
    <cellStyle name="Accent3 11" xfId="433" xr:uid="{82B8FD82-4ED8-4172-801E-E7B5B2797EB9}"/>
    <cellStyle name="Accent3 12" xfId="434" xr:uid="{1BBC1A61-3C65-4E32-B158-D530F69EE1F6}"/>
    <cellStyle name="Accent3 13" xfId="435" xr:uid="{F1FBC1C7-AEC2-448B-9841-062E5713D30D}"/>
    <cellStyle name="Accent3 14" xfId="436" xr:uid="{07A1C91F-A4AA-4D34-A52B-2680245596ED}"/>
    <cellStyle name="Accent3 15" xfId="437" xr:uid="{B07CF44E-0618-4724-8B4D-231889302345}"/>
    <cellStyle name="Accent3 16" xfId="438" xr:uid="{B8CF9E02-911C-49C6-AC26-BA57B5C25C3E}"/>
    <cellStyle name="Accent3 17" xfId="439" xr:uid="{E23AF89F-A536-4D67-89C6-15654B3C41B0}"/>
    <cellStyle name="Accent3 18" xfId="440" xr:uid="{132025C6-07CF-46F4-8FD8-95CBDC8C7660}"/>
    <cellStyle name="Accent3 19" xfId="441" xr:uid="{F358D358-1064-4766-8F3C-965F0F994CD3}"/>
    <cellStyle name="Accent3 2" xfId="218" xr:uid="{DAD915D9-2A23-46F9-930D-16A0117516C8}"/>
    <cellStyle name="Accent3 2 2" xfId="443" xr:uid="{822AEBF9-BE01-4C9D-985B-6FA2667F0162}"/>
    <cellStyle name="Accent3 2 3" xfId="444" xr:uid="{32935900-EB41-4252-AB6A-0338EEB3CF8C}"/>
    <cellStyle name="Accent3 2 4" xfId="442" xr:uid="{3BC78001-1A88-4D25-96E6-B2EE25830A67}"/>
    <cellStyle name="Accent3 2 5" xfId="4717" xr:uid="{D31077CD-FA6D-4FEF-ACB2-F3CF0ED697B0}"/>
    <cellStyle name="Accent3 20" xfId="445" xr:uid="{E3556FB6-314E-4596-8437-3A50E3DF60C0}"/>
    <cellStyle name="Accent3 21" xfId="446" xr:uid="{9B496616-65B6-4A17-8CD6-A131D8A22204}"/>
    <cellStyle name="Accent3 22" xfId="447" xr:uid="{0D67DCC1-6DE4-40C9-BF8A-7578109073FC}"/>
    <cellStyle name="Accent3 23" xfId="448" xr:uid="{29831AC1-1D7A-4B12-9C03-0010B95CC319}"/>
    <cellStyle name="Accent3 24" xfId="449" xr:uid="{53A837DB-3E80-407C-8E68-D2C82295F43C}"/>
    <cellStyle name="Accent3 25" xfId="450" xr:uid="{EAEF93E1-9443-4513-8510-512DD161D6E4}"/>
    <cellStyle name="Accent3 26" xfId="451" xr:uid="{1D167B0E-879B-4F31-833C-27062206C142}"/>
    <cellStyle name="Accent3 27" xfId="452" xr:uid="{1FEBC57B-3A8A-402F-AF5B-547663154484}"/>
    <cellStyle name="Accent3 28" xfId="918" xr:uid="{CF9F2838-286D-4C1B-A38F-49B58291F83B}"/>
    <cellStyle name="Accent3 29" xfId="1002" xr:uid="{47E65968-328E-4002-9AEC-AC8614889315}"/>
    <cellStyle name="Accent3 3" xfId="285" xr:uid="{5274F12E-F9AA-44F4-B8BE-2568AFE8EED7}"/>
    <cellStyle name="Accent3 3 2" xfId="453" xr:uid="{6B07A1ED-B3FA-4924-9C8D-76E1626D6A75}"/>
    <cellStyle name="Accent3 3 3" xfId="4718" xr:uid="{650230FC-CCE8-46A8-96C4-516C93A71C77}"/>
    <cellStyle name="Accent3 30" xfId="1016" xr:uid="{B876A9AD-7A2B-4AFB-832F-2DB5A169CB58}"/>
    <cellStyle name="Accent3 31" xfId="428" xr:uid="{20E6D793-5AC2-4FF1-83C3-CFAC4986733C}"/>
    <cellStyle name="Accent3 32" xfId="184" xr:uid="{14B5489B-BCD7-4999-B39A-C86A2EC67A9D}"/>
    <cellStyle name="Accent3 33" xfId="1064" xr:uid="{E868BC29-93F9-446D-BA49-972B69775209}"/>
    <cellStyle name="Accent3 34" xfId="1095" xr:uid="{69ED5C66-3BA1-4EBA-ACBF-5B89C48402FA}"/>
    <cellStyle name="Accent3 35" xfId="1069" xr:uid="{0A402C01-DA1F-4107-BC2C-53BF9591A045}"/>
    <cellStyle name="Accent3 36" xfId="1092" xr:uid="{5E2803AD-DBF2-4D66-B323-2B9CCC9185A7}"/>
    <cellStyle name="Accent3 37" xfId="1080" xr:uid="{6442F403-CA89-4A7B-BE84-004B69D76183}"/>
    <cellStyle name="Accent3 38" xfId="1086" xr:uid="{41E22016-775E-4E8E-A28A-4FFBF991918A}"/>
    <cellStyle name="Accent3 39" xfId="1081" xr:uid="{742E0A50-737F-48AD-B589-ABD3A081840C}"/>
    <cellStyle name="Accent3 4" xfId="292" xr:uid="{D1BE55DF-FE5F-4790-826A-488C31A45E13}"/>
    <cellStyle name="Accent3 4 2" xfId="454" xr:uid="{FDF669BB-C70E-4C32-824C-501A5C58697C}"/>
    <cellStyle name="Accent3 40" xfId="116" xr:uid="{F5B60480-CF2D-4046-AF92-C4578F6D735C}"/>
    <cellStyle name="Accent3 41" xfId="137" xr:uid="{E4368858-0CC3-4EB7-B1C5-31894939D58B}"/>
    <cellStyle name="Accent3 42" xfId="1111" xr:uid="{B0E7A54E-AB47-4987-BC33-2A349ACDD272}"/>
    <cellStyle name="Accent3 43" xfId="1107" xr:uid="{DBA208F8-D483-4796-82FB-7BADE7B0B6F2}"/>
    <cellStyle name="Accent3 5" xfId="299" xr:uid="{32969770-C7E6-49F8-825B-C9C167A9605A}"/>
    <cellStyle name="Accent3 5 2" xfId="455" xr:uid="{C89FF4B4-824E-45B5-A9D7-CE1FC4BF0F3D}"/>
    <cellStyle name="Accent3 6" xfId="456" xr:uid="{A055750A-B9BD-40F8-8B02-015A3709F00E}"/>
    <cellStyle name="Accent3 7" xfId="457" xr:uid="{DF8AAF70-E4B2-4978-BCC7-9024826B22FD}"/>
    <cellStyle name="Accent3 8" xfId="458" xr:uid="{0EADA8ED-9132-4B76-A7AD-81DDA173899E}"/>
    <cellStyle name="Accent3 9" xfId="459" xr:uid="{7751BBA5-CFA1-4494-B1FF-258300C8981F}"/>
    <cellStyle name="Accent4 - 20%" xfId="36" xr:uid="{AB0FD97A-B027-4C92-B4AE-21D00436E210}"/>
    <cellStyle name="Accent4 - 20% 2" xfId="461" xr:uid="{7232DCA0-0A9B-4851-B725-040D5C356957}"/>
    <cellStyle name="Accent4 - 20% 3" xfId="223" xr:uid="{F4AE442A-F2D7-4419-A98D-D11D0B044505}"/>
    <cellStyle name="Accent4 - 20% 4" xfId="4719" xr:uid="{AABFF349-3332-44AD-AE85-A85474E195D3}"/>
    <cellStyle name="Accent4 - 40%" xfId="37" xr:uid="{86395D6C-A8CE-492A-AF72-626C329A87A3}"/>
    <cellStyle name="Accent4 - 40% 2" xfId="462" xr:uid="{6DD40C27-A0CD-46AE-98F2-F3CF46C41481}"/>
    <cellStyle name="Accent4 - 40% 3" xfId="224" xr:uid="{F4069F6A-CA92-481C-9596-C30796507393}"/>
    <cellStyle name="Accent4 - 40% 4" xfId="4720" xr:uid="{37F50378-2DCE-4B6B-859D-B69723805F4A}"/>
    <cellStyle name="Accent4 - 60%" xfId="38" xr:uid="{0CA9010F-BD00-4041-8740-F3778C817108}"/>
    <cellStyle name="Accent4 - 60% 2" xfId="463" xr:uid="{C9ADEF6E-B73E-4DE3-9AB4-640D1025CBDD}"/>
    <cellStyle name="Accent4 - 60% 3" xfId="225" xr:uid="{44975CE9-5343-4DE3-8F2D-CB02AC059072}"/>
    <cellStyle name="Accent4 - 60% 4" xfId="4721" xr:uid="{3AE2A901-87D7-468D-95C2-2A2C32BCA67B}"/>
    <cellStyle name="Accent4 10" xfId="464" xr:uid="{24FA3700-1CAC-45D3-94ED-FA02FA1FF45E}"/>
    <cellStyle name="Accent4 11" xfId="465" xr:uid="{A94E1C85-3B99-4F96-ADD5-08CC9AE2F8F2}"/>
    <cellStyle name="Accent4 12" xfId="466" xr:uid="{E881CFA3-FE30-40C1-AE69-3494B847253A}"/>
    <cellStyle name="Accent4 13" xfId="467" xr:uid="{3D47142B-4337-4DCE-9995-0E5DDDA462A0}"/>
    <cellStyle name="Accent4 14" xfId="468" xr:uid="{46B0E72E-8D99-422D-82B3-D6229CDC04CC}"/>
    <cellStyle name="Accent4 15" xfId="469" xr:uid="{F672D476-656A-41C4-9947-5E993950201B}"/>
    <cellStyle name="Accent4 16" xfId="470" xr:uid="{9A8CBBD6-48BF-4EF0-8D92-21DBA358B530}"/>
    <cellStyle name="Accent4 17" xfId="471" xr:uid="{FA89B4F0-0BB6-4420-AF38-A0012F196F12}"/>
    <cellStyle name="Accent4 18" xfId="472" xr:uid="{85697A5A-FC21-4FF0-9DCE-A010C2F0DF6A}"/>
    <cellStyle name="Accent4 19" xfId="473" xr:uid="{CA2413F4-4EA0-4D07-AA3B-CA5B6476A40D}"/>
    <cellStyle name="Accent4 2" xfId="222" xr:uid="{D5AE7FF8-D466-4EBD-997D-51598BCECC9A}"/>
    <cellStyle name="Accent4 2 2" xfId="475" xr:uid="{9167B550-2F67-48F3-B0A1-59086B4260DF}"/>
    <cellStyle name="Accent4 2 3" xfId="476" xr:uid="{19387D2A-9D5B-42E8-8E70-2E4B35B71BD1}"/>
    <cellStyle name="Accent4 2 4" xfId="474" xr:uid="{C2A08EC1-E268-4E19-9622-ABF332806196}"/>
    <cellStyle name="Accent4 2 5" xfId="4722" xr:uid="{A0CC06A4-02A8-4AAF-90F9-78755826571D}"/>
    <cellStyle name="Accent4 20" xfId="477" xr:uid="{05BF5307-32B2-4300-81A2-C1A8398904ED}"/>
    <cellStyle name="Accent4 21" xfId="478" xr:uid="{DC32D62C-B5BF-4B33-BB3F-85832F3CAAC1}"/>
    <cellStyle name="Accent4 22" xfId="479" xr:uid="{8F6E5A95-9B85-4550-82A1-DFDB00F4D57A}"/>
    <cellStyle name="Accent4 23" xfId="480" xr:uid="{CA21BC24-FCDC-474A-8491-9E33D5631E08}"/>
    <cellStyle name="Accent4 24" xfId="481" xr:uid="{3CBCFC29-AB7A-4073-8CD6-942A2839119F}"/>
    <cellStyle name="Accent4 25" xfId="482" xr:uid="{E7A8A6AC-954E-4E45-8670-A7313A1E5AE2}"/>
    <cellStyle name="Accent4 26" xfId="483" xr:uid="{E2028B9C-1A10-4B2B-983B-45537434B67C}"/>
    <cellStyle name="Accent4 27" xfId="484" xr:uid="{B5FB7FE0-7817-4BD6-99D0-9DF59C83779A}"/>
    <cellStyle name="Accent4 28" xfId="922" xr:uid="{23CF464A-924F-46E6-AC92-4D840983667D}"/>
    <cellStyle name="Accent4 29" xfId="1005" xr:uid="{4C32B3EB-1BCA-4959-B9C0-20182D05EEA3}"/>
    <cellStyle name="Accent4 3" xfId="286" xr:uid="{C47C8715-A35F-41DD-86E8-6386428EE3AF}"/>
    <cellStyle name="Accent4 3 2" xfId="485" xr:uid="{F4F48BA6-1067-4C98-BD63-902DE6B4321D}"/>
    <cellStyle name="Accent4 3 3" xfId="4723" xr:uid="{133F5061-143B-4EDB-930E-BFE2AB000BE3}"/>
    <cellStyle name="Accent4 30" xfId="1017" xr:uid="{2E46264B-B95E-4F52-94D1-D167B26B002C}"/>
    <cellStyle name="Accent4 31" xfId="460" xr:uid="{99E4C4BE-B450-4035-87D6-8354012EA120}"/>
    <cellStyle name="Accent4 32" xfId="188" xr:uid="{FCDA4D61-A2EF-41B0-89A5-F3D23F8A6857}"/>
    <cellStyle name="Accent4 33" xfId="1065" xr:uid="{6973FB16-7789-400F-A7BE-994896262345}"/>
    <cellStyle name="Accent4 34" xfId="1094" xr:uid="{126D1832-289B-4E38-B673-810B511C2693}"/>
    <cellStyle name="Accent4 35" xfId="1070" xr:uid="{87E0EEA4-653C-44CB-9800-147573034D7C}"/>
    <cellStyle name="Accent4 36" xfId="1101" xr:uid="{6EA644E8-88C6-4C7B-9348-C1601E430D0C}"/>
    <cellStyle name="Accent4 37" xfId="1076" xr:uid="{4B181431-591B-460B-952E-28B492683A75}"/>
    <cellStyle name="Accent4 38" xfId="1089" xr:uid="{056E0523-0ADE-46CE-936C-A47DA4882248}"/>
    <cellStyle name="Accent4 39" xfId="1082" xr:uid="{0C656996-818C-449B-B82B-E7ED9A92A0F7}"/>
    <cellStyle name="Accent4 4" xfId="291" xr:uid="{A4F6075E-B86A-477E-8AEB-E5696936A761}"/>
    <cellStyle name="Accent4 4 2" xfId="486" xr:uid="{0F4C14A2-1B41-47E2-8D40-388A094E008C}"/>
    <cellStyle name="Accent4 40" xfId="117" xr:uid="{EB8CA807-86AB-4F93-A5A2-E77A2A9B60FD}"/>
    <cellStyle name="Accent4 41" xfId="136" xr:uid="{4CF5EDDC-5AD9-4649-9997-38CBA665E382}"/>
    <cellStyle name="Accent4 42" xfId="1110" xr:uid="{F4A67589-5D9C-4F0E-BA2F-F57B260AAC94}"/>
    <cellStyle name="Accent4 43" xfId="1115" xr:uid="{44258C47-9C02-48E2-BC89-6A4C783A0D1D}"/>
    <cellStyle name="Accent4 5" xfId="300" xr:uid="{164F5702-3332-42F9-8E19-B67E30056FAD}"/>
    <cellStyle name="Accent4 5 2" xfId="487" xr:uid="{F1F0D6E8-C4F9-48DD-A1EA-16680FD97FC6}"/>
    <cellStyle name="Accent4 6" xfId="488" xr:uid="{6D0CE40D-C3E0-4F80-81E8-7E88B620A0DC}"/>
    <cellStyle name="Accent4 7" xfId="489" xr:uid="{C23E0704-0899-411D-B62E-21DE146FEBBC}"/>
    <cellStyle name="Accent4 8" xfId="490" xr:uid="{1A51BB26-23E8-4B88-98F9-D302D1C5A1C0}"/>
    <cellStyle name="Accent4 9" xfId="491" xr:uid="{61486AC8-A0AD-417B-8044-8679AC8E33F2}"/>
    <cellStyle name="Accent5 - 20%" xfId="39" xr:uid="{8AF6B532-8734-4C0E-964F-2A48E7C04B26}"/>
    <cellStyle name="Accent5 - 20% 2" xfId="493" xr:uid="{42E4B390-1BD7-4227-81A9-BE6F49B824A2}"/>
    <cellStyle name="Accent5 - 20% 3" xfId="227" xr:uid="{93135178-8FBC-4660-8BE0-1A0F736466A1}"/>
    <cellStyle name="Accent5 - 20% 4" xfId="4724" xr:uid="{2C0953AD-0494-41D0-A7A2-8D68BA58F5EE}"/>
    <cellStyle name="Accent5 - 40%" xfId="40" xr:uid="{D7460B76-8CC0-40E5-9E02-DC05FECF03A5}"/>
    <cellStyle name="Accent5 - 40% 2" xfId="4725" xr:uid="{070F9CE3-75ED-4903-A61A-D8664FC2EAF1}"/>
    <cellStyle name="Accent5 - 60%" xfId="41" xr:uid="{57C0F47A-25DD-45D3-AAC1-C7A07A32B8D9}"/>
    <cellStyle name="Accent5 - 60% 2" xfId="494" xr:uid="{38C87265-C8F5-4065-ACF7-4DC17CBB3B55}"/>
    <cellStyle name="Accent5 - 60% 3" xfId="228" xr:uid="{A8C5A36A-1154-4E81-B70E-0314256813EA}"/>
    <cellStyle name="Accent5 - 60% 4" xfId="4726" xr:uid="{24909B15-6FE1-42A4-A86C-9857C8B2AA98}"/>
    <cellStyle name="Accent5 10" xfId="495" xr:uid="{D56FFA3E-E8F3-484F-A13F-A286AFA6FD21}"/>
    <cellStyle name="Accent5 11" xfId="496" xr:uid="{47C13C0F-062F-41F3-B520-5DF734477959}"/>
    <cellStyle name="Accent5 12" xfId="497" xr:uid="{DB24ECF6-759F-486D-BFFE-2FCDA7F840AC}"/>
    <cellStyle name="Accent5 13" xfId="498" xr:uid="{44187F40-F3ED-41F9-B379-983CD4F73CEE}"/>
    <cellStyle name="Accent5 14" xfId="499" xr:uid="{56A2F84F-B930-4405-BB4A-EAA3078A31D1}"/>
    <cellStyle name="Accent5 15" xfId="500" xr:uid="{6ABEBFEF-BCFA-4739-94DC-F5AFCD7A049B}"/>
    <cellStyle name="Accent5 16" xfId="501" xr:uid="{709A26D1-70A7-4D16-834D-98CC209DBA28}"/>
    <cellStyle name="Accent5 17" xfId="502" xr:uid="{88390771-38F7-4F66-A83E-881ED1AD5151}"/>
    <cellStyle name="Accent5 18" xfId="503" xr:uid="{82904FC0-C61A-4819-988A-3DBA865D811B}"/>
    <cellStyle name="Accent5 19" xfId="504" xr:uid="{C270166D-7A6C-4DEB-B1E7-3582CDF7A9E2}"/>
    <cellStyle name="Accent5 2" xfId="226" xr:uid="{54374FD0-7BDF-48F7-B853-3E4954BF24A7}"/>
    <cellStyle name="Accent5 2 2" xfId="506" xr:uid="{91526A14-1874-44DB-9B66-7C1D34FB2AD8}"/>
    <cellStyle name="Accent5 2 3" xfId="507" xr:uid="{364C8442-11C1-40EA-A35E-DE735CCFF905}"/>
    <cellStyle name="Accent5 2 4" xfId="505" xr:uid="{993F7AC6-098D-4F04-892D-F27DD53FE8FD}"/>
    <cellStyle name="Accent5 2 5" xfId="4727" xr:uid="{6FF5A364-6179-457C-B182-A44648B31CF1}"/>
    <cellStyle name="Accent5 20" xfId="508" xr:uid="{D1E6B2BD-6074-40F9-9A22-D369850B2EFF}"/>
    <cellStyle name="Accent5 21" xfId="509" xr:uid="{55E3601C-499C-4588-B08C-3D23606E888A}"/>
    <cellStyle name="Accent5 22" xfId="510" xr:uid="{A85FBC77-E258-4B96-BA23-0F8776E7D2B7}"/>
    <cellStyle name="Accent5 23" xfId="511" xr:uid="{C240B518-EAEB-4016-9ACA-88C72493BD5C}"/>
    <cellStyle name="Accent5 24" xfId="512" xr:uid="{7152C5A3-B115-4567-8ABE-314FB8FAA9AB}"/>
    <cellStyle name="Accent5 25" xfId="513" xr:uid="{40C296F3-6B7E-40A1-82DD-C4B3F4838531}"/>
    <cellStyle name="Accent5 26" xfId="514" xr:uid="{FE4F5BD6-FE9F-44F3-8228-9DA21EAC08C2}"/>
    <cellStyle name="Accent5 27" xfId="515" xr:uid="{EE0E0BE0-0DE8-4326-A9CA-E1D004AC6334}"/>
    <cellStyle name="Accent5 28" xfId="926" xr:uid="{6B98F62A-ACC5-440A-B5C9-8784E465AC2E}"/>
    <cellStyle name="Accent5 29" xfId="1008" xr:uid="{5CCEAFED-A96E-4762-95B0-EFEDFE400F0A}"/>
    <cellStyle name="Accent5 3" xfId="287" xr:uid="{1D8B3B0B-E89D-4BAA-8EEE-7A6D96A752C1}"/>
    <cellStyle name="Accent5 3 2" xfId="516" xr:uid="{84B87FF5-69A7-42C9-AB0F-0B6C180517F2}"/>
    <cellStyle name="Accent5 3 3" xfId="4728" xr:uid="{59F2856F-9AAC-41EE-9E75-97B8B046FA06}"/>
    <cellStyle name="Accent5 30" xfId="1018" xr:uid="{BCEA605E-6A2F-411F-8493-53C54EA8EFC7}"/>
    <cellStyle name="Accent5 31" xfId="492" xr:uid="{82B39C1D-CCC5-4858-98AB-C89879A9ED2E}"/>
    <cellStyle name="Accent5 32" xfId="192" xr:uid="{37ABD06F-FB75-4EDE-B3AE-87C52CB38DE0}"/>
    <cellStyle name="Accent5 33" xfId="1067" xr:uid="{4C0C08D5-E881-4C25-89C5-220C37161870}"/>
    <cellStyle name="Accent5 34" xfId="1103" xr:uid="{50627F6E-F4F2-4B8C-BDEB-8CD507346A88}"/>
    <cellStyle name="Accent5 35" xfId="1075" xr:uid="{F88D6EDB-DDCD-4A18-8CBC-23566E4E8FC2}"/>
    <cellStyle name="Accent5 36" xfId="1090" xr:uid="{51DDE16A-22FF-4C0D-81F7-7BA87B3F1658}"/>
    <cellStyle name="Accent5 37" xfId="1098" xr:uid="{4DCB1E23-08BA-4BEF-9262-C49A48DD26CE}"/>
    <cellStyle name="Accent5 38" xfId="1066" xr:uid="{7F78989B-C183-4E75-8EBF-47A6D1E3F4FC}"/>
    <cellStyle name="Accent5 39" xfId="1073" xr:uid="{CC044BD2-5DA9-4054-BD0E-E28A16B8485C}"/>
    <cellStyle name="Accent5 4" xfId="290" xr:uid="{247DBAE2-E9CB-4163-96CA-D3A110465643}"/>
    <cellStyle name="Accent5 4 2" xfId="517" xr:uid="{DF30F5B3-5678-40A9-BD30-57D84BF4C7AE}"/>
    <cellStyle name="Accent5 40" xfId="118" xr:uid="{973121FF-A827-4F7D-9242-A99DF049A3A0}"/>
    <cellStyle name="Accent5 41" xfId="135" xr:uid="{F088A9D7-71F2-4360-B0CA-A35C4F9D5F64}"/>
    <cellStyle name="Accent5 42" xfId="1114" xr:uid="{1CE62185-2D02-4666-B154-20637CCE33FB}"/>
    <cellStyle name="Accent5 43" xfId="1105" xr:uid="{7541EA12-08EF-42CE-BFF0-F189B04DE8E8}"/>
    <cellStyle name="Accent5 5" xfId="301" xr:uid="{80CD9F40-8B87-46B4-B6DE-FEED8A65F49D}"/>
    <cellStyle name="Accent5 5 2" xfId="518" xr:uid="{A4FF1B4F-AA9D-4812-A37B-EB8649E46FA1}"/>
    <cellStyle name="Accent5 6" xfId="519" xr:uid="{32C21776-2A86-42FD-A536-E7E254BDADD3}"/>
    <cellStyle name="Accent5 7" xfId="520" xr:uid="{DD5218C7-1A11-49BC-B90D-BDA6FC8E5318}"/>
    <cellStyle name="Accent5 8" xfId="521" xr:uid="{CFEA54EA-E2CE-4EC4-917C-C6FEAD3C73AE}"/>
    <cellStyle name="Accent5 9" xfId="522" xr:uid="{8FC617A4-68F4-41C9-96A0-25BA5E59BFCF}"/>
    <cellStyle name="Accent6 - 20%" xfId="42" xr:uid="{046895A9-29AE-46E9-A2F6-1007BE189935}"/>
    <cellStyle name="Accent6 - 20% 2" xfId="4729" xr:uid="{CAEFD5C4-440F-4B72-8A93-F84161420CBA}"/>
    <cellStyle name="Accent6 - 40%" xfId="43" xr:uid="{811015A1-8FCD-4867-A04A-B29DE7EAB4E6}"/>
    <cellStyle name="Accent6 - 40% 2" xfId="524" xr:uid="{DCC32775-6B8D-49E0-A3FC-1D1F7EF8AF2D}"/>
    <cellStyle name="Accent6 - 40% 3" xfId="230" xr:uid="{2A064E03-0884-4337-81F6-DC0D1C892A0B}"/>
    <cellStyle name="Accent6 - 40% 4" xfId="4730" xr:uid="{78D19DBD-0BA3-4F9D-B5BB-55FD56A6A5D2}"/>
    <cellStyle name="Accent6 - 60%" xfId="44" xr:uid="{C2D98809-476E-4BDF-9C5C-B9AF42EEDA58}"/>
    <cellStyle name="Accent6 - 60% 2" xfId="525" xr:uid="{9B40A5F7-1B2A-4ED6-9B8B-18F6AD97F9A8}"/>
    <cellStyle name="Accent6 - 60% 3" xfId="231" xr:uid="{56DA653C-BA67-490A-9678-32032CD25626}"/>
    <cellStyle name="Accent6 - 60% 4" xfId="4731" xr:uid="{9A4259D2-0021-44AD-816E-F21925423B9F}"/>
    <cellStyle name="Accent6 10" xfId="526" xr:uid="{F454A4CE-AEF4-4CC3-B8CB-DE99F59BA1BE}"/>
    <cellStyle name="Accent6 11" xfId="527" xr:uid="{E59095EE-20C3-49DE-B887-92870205C9A1}"/>
    <cellStyle name="Accent6 12" xfId="528" xr:uid="{F344FD61-210C-44A3-9313-B3A1B5498650}"/>
    <cellStyle name="Accent6 13" xfId="529" xr:uid="{01582FDF-EBBF-405B-98BC-732F474A788A}"/>
    <cellStyle name="Accent6 14" xfId="530" xr:uid="{66E0E58A-22B2-473C-9C95-91A61842D708}"/>
    <cellStyle name="Accent6 15" xfId="531" xr:uid="{3615807D-5C96-4B19-937D-D0BC4800B3CB}"/>
    <cellStyle name="Accent6 16" xfId="532" xr:uid="{03D7A2CF-FB1D-42AB-81D5-3A0AC3E88276}"/>
    <cellStyle name="Accent6 17" xfId="533" xr:uid="{84573B1D-5B91-49C0-ABE6-3E91DFCC646F}"/>
    <cellStyle name="Accent6 18" xfId="534" xr:uid="{ACD20629-C3A8-4B85-9902-0EBDA26B3354}"/>
    <cellStyle name="Accent6 19" xfId="535" xr:uid="{147A1F7C-FA51-4890-9FB3-EF84F54A1C8C}"/>
    <cellStyle name="Accent6 2" xfId="229" xr:uid="{94CE45BA-7F3E-42A4-B005-4DEC18EAF32D}"/>
    <cellStyle name="Accent6 2 2" xfId="537" xr:uid="{C0EC82EC-96BA-452A-90A3-CA2E265AAEF3}"/>
    <cellStyle name="Accent6 2 3" xfId="538" xr:uid="{C1D3DF25-1B23-4FBA-A7A9-C60BF789A914}"/>
    <cellStyle name="Accent6 2 4" xfId="536" xr:uid="{766B4136-4A26-4BF3-8D96-A7A76CC77E40}"/>
    <cellStyle name="Accent6 2 5" xfId="4732" xr:uid="{BE7CCC56-DA10-4B18-961F-952E396A80FA}"/>
    <cellStyle name="Accent6 20" xfId="539" xr:uid="{0F9BC3E9-DE3C-4A43-8A05-85CD6543B898}"/>
    <cellStyle name="Accent6 21" xfId="540" xr:uid="{BBF73B96-2E20-417E-9F54-262E9F5105C9}"/>
    <cellStyle name="Accent6 22" xfId="541" xr:uid="{A5DC4786-67D2-48BF-8B1D-72F45CFFBA4C}"/>
    <cellStyle name="Accent6 23" xfId="542" xr:uid="{C4142413-CA08-43BA-AA57-620E59D937E0}"/>
    <cellStyle name="Accent6 24" xfId="543" xr:uid="{49054EB3-FC29-473A-A00D-948125E8EEF4}"/>
    <cellStyle name="Accent6 25" xfId="544" xr:uid="{A6CFD9C8-97C9-4EFF-B741-C0104A700945}"/>
    <cellStyle name="Accent6 26" xfId="545" xr:uid="{3AA4139D-092E-4635-97F8-39C963DCD730}"/>
    <cellStyle name="Accent6 27" xfId="546" xr:uid="{3FC76DE5-2689-4253-A608-4767F8E3C1B4}"/>
    <cellStyle name="Accent6 28" xfId="930" xr:uid="{E674B513-8E01-4D0D-9B8D-869C5FFFC56C}"/>
    <cellStyle name="Accent6 29" xfId="1011" xr:uid="{EA13430C-D7E1-4D81-83E8-ED20AEE37321}"/>
    <cellStyle name="Accent6 3" xfId="288" xr:uid="{6507FC44-11C3-4771-A270-E56BD7728B88}"/>
    <cellStyle name="Accent6 3 2" xfId="547" xr:uid="{0325EBAF-6A48-40DC-B468-6D4293F113B3}"/>
    <cellStyle name="Accent6 3 3" xfId="4733" xr:uid="{914A7152-D7C9-4C4B-B872-030F59577049}"/>
    <cellStyle name="Accent6 30" xfId="1019" xr:uid="{5D165E6D-1787-4FA7-9201-EA85DC911233}"/>
    <cellStyle name="Accent6 31" xfId="523" xr:uid="{2499652D-3910-4AE4-94DC-F4257665F06B}"/>
    <cellStyle name="Accent6 32" xfId="196" xr:uid="{BBB221EC-2A91-46A5-80CC-65D264F8BBCD}"/>
    <cellStyle name="Accent6 33" xfId="1068" xr:uid="{4139AEB8-F96D-41CD-A012-A601E2BBD825}"/>
    <cellStyle name="Accent6 34" xfId="1093" xr:uid="{9DFB768F-C6CF-424C-A7E0-04888BDDE625}"/>
    <cellStyle name="Accent6 35" xfId="1079" xr:uid="{C567ABD0-F543-4FB7-94AB-DA498C1F82BA}"/>
    <cellStyle name="Accent6 36" xfId="1087" xr:uid="{B66CC96D-C2F7-41D3-92BC-FF1B472AE072}"/>
    <cellStyle name="Accent6 37" xfId="1084" xr:uid="{787274CF-DBCB-4F2E-8A68-CDCD0F7F16A1}"/>
    <cellStyle name="Accent6 38" xfId="1085" xr:uid="{59018FF2-B11D-489D-A825-F869B8738BAC}"/>
    <cellStyle name="Accent6 39" xfId="1071" xr:uid="{55FCF7EA-82B9-4BC6-B947-DFBC1F57F68D}"/>
    <cellStyle name="Accent6 4" xfId="289" xr:uid="{2CB7812A-9B7C-44A0-9DD5-8D394110D9AE}"/>
    <cellStyle name="Accent6 4 2" xfId="548" xr:uid="{D7DD01FC-3997-4D10-B530-857DACAEA4F3}"/>
    <cellStyle name="Accent6 40" xfId="119" xr:uid="{348E6835-4C4D-44A5-AAE9-819DFA434016}"/>
    <cellStyle name="Accent6 41" xfId="134" xr:uid="{CD8B0C77-24FA-4ACD-8CF1-6D5CF8F21362}"/>
    <cellStyle name="Accent6 42" xfId="1109" xr:uid="{F63ECFFF-82F1-424D-82DD-16D03FFEAC2E}"/>
    <cellStyle name="Accent6 43" xfId="1108" xr:uid="{922BDBE2-8363-41EB-BF02-F9F258237678}"/>
    <cellStyle name="Accent6 5" xfId="302" xr:uid="{1C164C44-C197-44CF-A99A-2C295DA02AFC}"/>
    <cellStyle name="Accent6 5 2" xfId="549" xr:uid="{96F7D4EC-ECF7-416F-993F-1D02C75CDF06}"/>
    <cellStyle name="Accent6 6" xfId="550" xr:uid="{3E092BD5-0165-47EB-9199-C97BF9F3E88F}"/>
    <cellStyle name="Accent6 7" xfId="551" xr:uid="{2FD13FE2-386A-4CA5-8246-3CA8B490D21D}"/>
    <cellStyle name="Accent6 8" xfId="552" xr:uid="{A87CB64C-63EE-493A-BDA9-845A5A6CFCA1}"/>
    <cellStyle name="Accent6 9" xfId="553" xr:uid="{4C842323-AFA3-44F2-9BA3-B8901E428767}"/>
    <cellStyle name="Bad 2" xfId="232" xr:uid="{12619473-A531-40CF-B366-06EF2EDC1A0B}"/>
    <cellStyle name="Bad 2 2" xfId="555" xr:uid="{7712E807-3B4E-41E4-A092-156282DD01A2}"/>
    <cellStyle name="Bad 2 3" xfId="556" xr:uid="{956FE486-B3A8-4E60-BC12-CCF349DE843F}"/>
    <cellStyle name="Bad 2 4" xfId="554" xr:uid="{FD4EAA5C-ED8F-4954-B2AC-DC807311FA86}"/>
    <cellStyle name="Bad 2 5" xfId="4734" xr:uid="{29322D9D-0A05-4814-BFB0-40243CE0747F}"/>
    <cellStyle name="Bad 3" xfId="557" xr:uid="{5BF88611-5209-48F8-8645-843330AAC6CA}"/>
    <cellStyle name="Bad 3 2" xfId="4735" xr:uid="{4B900A45-D105-4730-B771-00DA46FDEF9B}"/>
    <cellStyle name="Bad 4" xfId="899" xr:uid="{D3B7BAF3-3925-40E7-AE75-928B961C981E}"/>
    <cellStyle name="Bad 5" xfId="165" xr:uid="{4FAAAF35-0C46-42A0-8627-51FF063212FE}"/>
    <cellStyle name="Bad 6" xfId="120" xr:uid="{85086DBF-D57F-499F-8BCB-BF0B5E14C248}"/>
    <cellStyle name="Blank" xfId="8" xr:uid="{71564A21-C1F1-4FF7-A446-D4CCF2F099BD}"/>
    <cellStyle name="Calculation 2" xfId="233" xr:uid="{21080651-90A4-4A48-B454-747729CCBB8D}"/>
    <cellStyle name="Calculation 2 10" xfId="4105" xr:uid="{A0DFF900-A68D-4223-849D-C268B4BD9D9D}"/>
    <cellStyle name="Calculation 2 11" xfId="3816" xr:uid="{4D400AF4-C4A6-4F7A-99D0-CB6BE81E7865}"/>
    <cellStyle name="Calculation 2 12" xfId="4736" xr:uid="{6A0FAE2B-4CAD-4C47-BE62-004665A8217D}"/>
    <cellStyle name="Calculation 2 13" xfId="5879" xr:uid="{409AB844-630D-4BCB-9ADD-866E2F2B78E3}"/>
    <cellStyle name="Calculation 2 2" xfId="559" xr:uid="{F74194DE-66A0-4CE2-A181-4C2DD256289E}"/>
    <cellStyle name="Calculation 2 2 2" xfId="1196" xr:uid="{202A1A3F-9879-4E4A-90EE-3E76F2273705}"/>
    <cellStyle name="Calculation 2 2 2 2" xfId="2444" xr:uid="{77F45B67-E94B-4CC6-AEE9-479E50295223}"/>
    <cellStyle name="Calculation 2 2 2 3" xfId="2950" xr:uid="{4E3150EA-E4B2-4681-95AA-D817BB8E8E6B}"/>
    <cellStyle name="Calculation 2 2 2 4" xfId="2739" xr:uid="{9D9207D5-7DD5-4090-8BAE-EB0F50AD43DF}"/>
    <cellStyle name="Calculation 2 2 2 5" xfId="3245" xr:uid="{4306D265-FDF5-4672-871B-A3D75CB892C5}"/>
    <cellStyle name="Calculation 2 2 2 6" xfId="2658" xr:uid="{4170619B-3762-4746-B6EB-26D8A97DAD87}"/>
    <cellStyle name="Calculation 2 2 2 7" xfId="4009" xr:uid="{3E6E4A9D-C40A-4DA5-B8AC-6ACC545DE355}"/>
    <cellStyle name="Calculation 2 2 3" xfId="1869" xr:uid="{B426F2B8-9262-46E8-A9CC-83A05685355D}"/>
    <cellStyle name="Calculation 2 2 4" xfId="1640" xr:uid="{0AF63E73-3069-4086-8AC6-D596ABAB8EBC}"/>
    <cellStyle name="Calculation 2 2 5" xfId="2691" xr:uid="{7201AA10-17E3-40FD-9BF5-505D1362A9C8}"/>
    <cellStyle name="Calculation 2 2 6" xfId="3492" xr:uid="{C67B539B-0D09-46E9-A5D3-853F8A9C8A0C}"/>
    <cellStyle name="Calculation 2 2 7" xfId="2339" xr:uid="{21C5EBBA-1C32-4C15-A647-9205EFB3EC12}"/>
    <cellStyle name="Calculation 2 2 8" xfId="4517" xr:uid="{DED117BC-9F16-47E9-9045-C15E05AB2FC2}"/>
    <cellStyle name="Calculation 2 3" xfId="560" xr:uid="{CF6CABBF-5C46-4637-9EAA-80AF78A40521}"/>
    <cellStyle name="Calculation 2 3 2" xfId="1197" xr:uid="{D1B135A7-47E2-4CBE-A9E3-A0309C60B930}"/>
    <cellStyle name="Calculation 2 3 2 2" xfId="2445" xr:uid="{029E1EFA-C240-4C04-A677-305463E10FA7}"/>
    <cellStyle name="Calculation 2 3 2 3" xfId="2951" xr:uid="{6CFAFC89-2B07-4BB9-B84E-2B4ADA10D7D4}"/>
    <cellStyle name="Calculation 2 3 2 4" xfId="1465" xr:uid="{FB8038B2-44C9-492C-8914-DC6F1995A6CD}"/>
    <cellStyle name="Calculation 2 3 2 5" xfId="3726" xr:uid="{F9D115BC-A50D-4572-AECB-512CB94D62D9}"/>
    <cellStyle name="Calculation 2 3 2 6" xfId="3935" xr:uid="{AB15ECE5-F666-45D9-A1F5-C1D634A2AEAE}"/>
    <cellStyle name="Calculation 2 3 2 7" xfId="4496" xr:uid="{A9D31E2F-0BBD-4B74-85A3-6F892C0B092B}"/>
    <cellStyle name="Calculation 2 3 3" xfId="1870" xr:uid="{7AE87BED-95A3-4283-9DC6-D767A281978A}"/>
    <cellStyle name="Calculation 2 3 4" xfId="2357" xr:uid="{AE588AF0-1DE8-4064-A82D-195B0D0DAEC5}"/>
    <cellStyle name="Calculation 2 3 5" xfId="1630" xr:uid="{9521D91E-0B78-42B3-A6E8-B1FAF55F4281}"/>
    <cellStyle name="Calculation 2 3 6" xfId="3812" xr:uid="{48C279AE-274F-45B5-B0C1-9ECC1F7D0EE3}"/>
    <cellStyle name="Calculation 2 3 7" xfId="3301" xr:uid="{662F1235-DF31-4C75-A1AE-AEB148E4FAA9}"/>
    <cellStyle name="Calculation 2 3 8" xfId="2689" xr:uid="{0F7CF843-FB0E-4874-A1A7-0BD36421EE85}"/>
    <cellStyle name="Calculation 2 4" xfId="558" xr:uid="{4190EDD7-7956-4D1B-A816-AD5C8F2116BF}"/>
    <cellStyle name="Calculation 2 4 2" xfId="1195" xr:uid="{E28B412C-2880-4CB3-8967-AE8246162D60}"/>
    <cellStyle name="Calculation 2 4 2 2" xfId="2443" xr:uid="{D04AA2AE-97CC-4F93-97B5-A9BADEF437F7}"/>
    <cellStyle name="Calculation 2 4 2 3" xfId="2949" xr:uid="{87BFE814-733C-4266-BDB7-2B49A932C967}"/>
    <cellStyle name="Calculation 2 4 2 4" xfId="3362" xr:uid="{983D70D7-C495-49FD-B3F4-37A1FA3F02CA}"/>
    <cellStyle name="Calculation 2 4 2 5" xfId="3884" xr:uid="{1ED19A8F-FE75-46CB-83AF-21D00CADE2C2}"/>
    <cellStyle name="Calculation 2 4 2 6" xfId="1862" xr:uid="{11457F97-7F0C-4018-9FCD-215650F4A646}"/>
    <cellStyle name="Calculation 2 4 2 7" xfId="4206" xr:uid="{72F8C449-4134-4EF2-9FCA-6FE7D8404768}"/>
    <cellStyle name="Calculation 2 4 3" xfId="1868" xr:uid="{AE5FCD93-EE37-4DAA-BC4F-18A6F175E370}"/>
    <cellStyle name="Calculation 2 4 4" xfId="1776" xr:uid="{7A18EA51-AC77-4D81-B141-DD27FABADCA6}"/>
    <cellStyle name="Calculation 2 4 5" xfId="3458" xr:uid="{E010958D-83B4-4C34-A161-5FFEB6B81837}"/>
    <cellStyle name="Calculation 2 4 6" xfId="3712" xr:uid="{1E20832A-79D8-4946-82F9-E7985FCA9612}"/>
    <cellStyle name="Calculation 2 4 7" xfId="3596" xr:uid="{397A40AB-A884-4B9D-8E07-D0A8D911FAB5}"/>
    <cellStyle name="Calculation 2 4 8" xfId="4319" xr:uid="{3A2F7C10-9BEE-4DF2-A63F-DCD8A1C42E1D}"/>
    <cellStyle name="Calculation 2 5" xfId="1160" xr:uid="{7FD29065-3D96-47F8-A870-E338C40699B7}"/>
    <cellStyle name="Calculation 2 5 2" xfId="2408" xr:uid="{FE2B32EC-2F5D-46DD-B2AD-B59D6D6DCAF0}"/>
    <cellStyle name="Calculation 2 5 3" xfId="2914" xr:uid="{FBE350EA-BE30-4F78-9988-9514BBADC44A}"/>
    <cellStyle name="Calculation 2 5 4" xfId="1568" xr:uid="{C9E3AE64-4E66-4AC9-B40B-641CBC3AAA1F}"/>
    <cellStyle name="Calculation 2 5 5" xfId="1573" xr:uid="{0678F62C-BCDE-49CD-9702-5E6BD7128ABB}"/>
    <cellStyle name="Calculation 2 5 6" xfId="3675" xr:uid="{C4B9E91F-B88B-448E-B485-8200847831C2}"/>
    <cellStyle name="Calculation 2 5 7" xfId="4186" xr:uid="{CA24B001-179A-4AAC-90AE-4E99612BE02E}"/>
    <cellStyle name="Calculation 2 6" xfId="1577" xr:uid="{3ADA1554-42F4-42E2-A5E4-CC9B9A8354A0}"/>
    <cellStyle name="Calculation 2 7" xfId="1952" xr:uid="{A7269496-516F-423E-86B6-8CCEA2ED08BF}"/>
    <cellStyle name="Calculation 2 8" xfId="1873" xr:uid="{FFE353E4-C099-4B7E-B5B9-BF00F5C84F6D}"/>
    <cellStyle name="Calculation 2 9" xfId="3711" xr:uid="{B0BB3A2A-6BC5-4B49-B15B-E35D780DA56A}"/>
    <cellStyle name="Calculation 3" xfId="561" xr:uid="{1B8AE931-77F7-4C53-8FAA-93C606010533}"/>
    <cellStyle name="Calculation 3 10" xfId="5880" xr:uid="{D5631D1C-9CEA-4FB5-954D-91759E6C0BE9}"/>
    <cellStyle name="Calculation 3 2" xfId="1198" xr:uid="{FDEE0F6D-2A06-41BA-8081-4A27597F2B12}"/>
    <cellStyle name="Calculation 3 2 2" xfId="2446" xr:uid="{67039091-9EA5-4FEA-8401-D4BB50639DA9}"/>
    <cellStyle name="Calculation 3 2 3" xfId="2952" xr:uid="{F4948694-9737-4AFF-8521-6840C1ABD8F3}"/>
    <cellStyle name="Calculation 3 2 4" xfId="3342" xr:uid="{A3F6FA83-5736-42AA-B79A-75BB09B645E1}"/>
    <cellStyle name="Calculation 3 2 5" xfId="3406" xr:uid="{3EDDF624-E6A3-43CB-B522-D1D02ECCD82B}"/>
    <cellStyle name="Calculation 3 2 6" xfId="3730" xr:uid="{11FB474C-FE31-4708-B799-461902F88F16}"/>
    <cellStyle name="Calculation 3 2 7" xfId="3490" xr:uid="{8D05A8B5-800D-4328-AFDB-8B39D593E4E2}"/>
    <cellStyle name="Calculation 3 3" xfId="1871" xr:uid="{7D057E25-C05C-45FC-98B7-A97FA3684950}"/>
    <cellStyle name="Calculation 3 4" xfId="2361" xr:uid="{89C53FE4-A2DD-401F-A170-004B534BA083}"/>
    <cellStyle name="Calculation 3 5" xfId="3455" xr:uid="{C01B1832-C4E4-4D9D-BD76-E30E4D381BA4}"/>
    <cellStyle name="Calculation 3 6" xfId="3471" xr:uid="{8AEDF00B-F77E-4BA9-8325-06C723A02846}"/>
    <cellStyle name="Calculation 3 7" xfId="3606" xr:uid="{39F868B0-B79D-4B78-93D8-E50CE27C6A33}"/>
    <cellStyle name="Calculation 3 8" xfId="4166" xr:uid="{0BEEB3C1-8C30-4753-A31C-0EE9491586D1}"/>
    <cellStyle name="Calculation 3 9" xfId="4737" xr:uid="{6629C482-05DD-4591-9DBF-57154484FD98}"/>
    <cellStyle name="Calculation 4" xfId="903" xr:uid="{8A255565-A5CD-4D8D-BBFD-7C24D3672335}"/>
    <cellStyle name="Calculation 5" xfId="169" xr:uid="{F314B6DC-561F-4402-95BA-9AF85242CA85}"/>
    <cellStyle name="Calculation 6" xfId="121" xr:uid="{BCE12CFD-7EE2-4D37-94C9-DF3833301C39}"/>
    <cellStyle name="Calculation 6 2" xfId="1149" xr:uid="{DD6006E6-90C0-444B-BD81-384B97630CF9}"/>
    <cellStyle name="Calculation 6 2 2" xfId="2397" xr:uid="{1A49ADB5-CA05-4C03-9D04-A06975F6D400}"/>
    <cellStyle name="Calculation 6 2 3" xfId="2903" xr:uid="{8F29E925-1671-4735-B99D-64261E5FDE5C}"/>
    <cellStyle name="Calculation 6 2 4" xfId="2673" xr:uid="{28677E34-3ACD-45D9-8659-8AF558F549B2}"/>
    <cellStyle name="Calculation 6 2 5" xfId="3769" xr:uid="{E5F2A886-D879-4F24-BBC8-2557CEB72AD1}"/>
    <cellStyle name="Calculation 6 2 6" xfId="1861" xr:uid="{105B455D-1F85-4DF6-BC9E-B48A3D958E86}"/>
    <cellStyle name="Calculation 6 2 7" xfId="4428" xr:uid="{10C3871E-9C48-4954-B6C4-6E185D52AE8A}"/>
    <cellStyle name="Calculation 6 3" xfId="1481" xr:uid="{143E477E-0ADD-4663-99D9-A3C00AEDB1F1}"/>
    <cellStyle name="Calculation 6 4" xfId="2045" xr:uid="{B89701C3-2F41-414E-99FA-AA1D7F58C095}"/>
    <cellStyle name="Calculation 6 5" xfId="3292" xr:uid="{9535A520-E539-4C06-9664-5ACA41272028}"/>
    <cellStyle name="Calculation 6 6" xfId="3231" xr:uid="{ECED40D5-13CC-43CE-959C-D777E3CA4896}"/>
    <cellStyle name="Calculation 6 7" xfId="4240" xr:uid="{7B591C22-728F-4358-8F8A-3C9A7E27FD50}"/>
    <cellStyle name="Calculation 6 8" xfId="4112" xr:uid="{542C9646-F047-4B16-81DE-00702F07A8F7}"/>
    <cellStyle name="Calculations" xfId="10" xr:uid="{DC6B33C5-269B-4BF4-A388-8EA9F2E0B89D}"/>
    <cellStyle name="Calculations 3" xfId="6090" xr:uid="{8F130B9F-48E4-48AE-842F-242ECBBEA83E}"/>
    <cellStyle name="Check Cell 2" xfId="234" xr:uid="{BF7E4903-1E22-489D-A14E-D5439783551B}"/>
    <cellStyle name="Check Cell 2 2" xfId="563" xr:uid="{98CF2C22-438E-4C75-8770-086B32301E3D}"/>
    <cellStyle name="Check Cell 2 3" xfId="564" xr:uid="{56258521-6B5F-4387-89AC-261E5C890055}"/>
    <cellStyle name="Check Cell 2 4" xfId="562" xr:uid="{C365A196-8942-4014-85B4-C8A22B9339E1}"/>
    <cellStyle name="Check Cell 2 5" xfId="4738" xr:uid="{59A11C90-A8D0-4591-93BB-70FD2E8F86CD}"/>
    <cellStyle name="Check Cell 3" xfId="565" xr:uid="{E3F37888-0849-4375-99E4-9E4A37B0D02F}"/>
    <cellStyle name="Check Cell 3 2" xfId="4739" xr:uid="{3AD687A6-B154-4693-A384-37EC35DE3FD6}"/>
    <cellStyle name="Check Cell 4" xfId="905" xr:uid="{F248F327-F956-4C63-989B-32E7D1267BFA}"/>
    <cellStyle name="Check Cell 5" xfId="171" xr:uid="{C3B33694-5C02-4BD7-8532-0F044675C3B3}"/>
    <cellStyle name="Check Cell 6" xfId="122" xr:uid="{7E8D263E-E6AF-45ED-A171-85E27AE5A26D}"/>
    <cellStyle name="column Head Underlined" xfId="566" xr:uid="{7C5B60B9-8E0F-4694-A022-EB296E983D26}"/>
    <cellStyle name="Column Heading" xfId="567" xr:uid="{F3033200-A8FC-4C81-8229-7A0034D92813}"/>
    <cellStyle name="Comma [1]" xfId="569" xr:uid="{67786C12-C37F-4D7D-B26B-5ED9BB2AD2B6}"/>
    <cellStyle name="Comma [1] 2" xfId="4741" xr:uid="{75614EC9-3A41-4F19-9922-C5533039B9B5}"/>
    <cellStyle name="Comma [1] 2 2" xfId="4742" xr:uid="{9E49F09F-F0C5-45E6-8BBC-945528537877}"/>
    <cellStyle name="Comma [1] 2 3" xfId="4743" xr:uid="{A5FA9360-66A0-4621-A19B-BB048A39DC74}"/>
    <cellStyle name="Comma [1] 2 4" xfId="4744" xr:uid="{2DD7E225-00CC-4BED-83AD-98F465697F19}"/>
    <cellStyle name="Comma [1] 2 5" xfId="4745" xr:uid="{B93702FF-0A08-49EC-9B9D-9AC7FF1BDF0E}"/>
    <cellStyle name="Comma [1] 2 6" xfId="4746" xr:uid="{59FA35CA-FF2A-4C65-8565-688BC502512B}"/>
    <cellStyle name="Comma [1] 2 7" xfId="4747" xr:uid="{68C224C9-C361-4953-9D7F-F42B9EB8BB0D}"/>
    <cellStyle name="Comma [1] 2 8" xfId="4748" xr:uid="{8AA05DCC-E103-41E7-AF9F-F20947A02968}"/>
    <cellStyle name="Comma [1] 3" xfId="4740" xr:uid="{AE6A3883-76E9-4877-BCF6-34D01EE907DE}"/>
    <cellStyle name="Comma 10" xfId="1371" xr:uid="{3AF8B8D7-A128-457E-9876-402A761AB266}"/>
    <cellStyle name="Comma 10 2" xfId="5782" xr:uid="{63CA8E70-ABF2-4037-A9CE-6BB7EE7887DF}"/>
    <cellStyle name="Comma 10 3" xfId="4749" xr:uid="{E4EC9A10-160B-4AB7-95EE-6E5A036E858D}"/>
    <cellStyle name="Comma 11" xfId="1374" xr:uid="{514B6222-F717-448C-974A-1DA1AC1CB095}"/>
    <cellStyle name="Comma 11 2" xfId="5779" xr:uid="{1FA0AC6F-F6E0-4516-89FF-7BAC7CFB863C}"/>
    <cellStyle name="Comma 11 3" xfId="4526" xr:uid="{E593A1DE-287A-4DB0-9B3A-CE7E12B0DF64}"/>
    <cellStyle name="Comma 12" xfId="1373" xr:uid="{9DC2233A-527F-41F9-A8C5-D4816A90997C}"/>
    <cellStyle name="Comma 12 2" xfId="5783" xr:uid="{50CD1F20-B4BD-4758-922E-DD7AD1084C26}"/>
    <cellStyle name="Comma 12 3" xfId="4750" xr:uid="{9454280F-90CA-4301-91A0-52DA312BE48E}"/>
    <cellStyle name="Comma 13" xfId="1381" xr:uid="{89CD52EB-1067-4FA2-AD3C-73DF720449BD}"/>
    <cellStyle name="Comma 13 2" xfId="5784" xr:uid="{9ECC141E-7DCE-4927-862F-57B20336019C}"/>
    <cellStyle name="Comma 13 3" xfId="4751" xr:uid="{2F839EAD-285F-4DF9-9F7E-A50AAA85CCF3}"/>
    <cellStyle name="Comma 14" xfId="1382" xr:uid="{31CB11D1-DBCC-4A90-985A-F0F3D1579D15}"/>
    <cellStyle name="Comma 19 4" xfId="1372" xr:uid="{1B08F429-2693-4B84-83D3-A716E33BE8E5}"/>
    <cellStyle name="Comma 2" xfId="22" xr:uid="{10C07A1B-EF76-4E4A-83CE-720AD836A5DD}"/>
    <cellStyle name="Comma 2 10" xfId="4753" xr:uid="{34FAAB0D-4AAF-48CB-AE4F-7F3E46EE1D42}"/>
    <cellStyle name="Comma 2 10 2" xfId="5786" xr:uid="{44F15EF9-2F4D-43D4-8DBB-F8BEAB9E15E9}"/>
    <cellStyle name="Comma 2 11" xfId="4754" xr:uid="{B594CF4F-F3B8-4BB6-82EA-8925903AEBA2}"/>
    <cellStyle name="Comma 2 11 2" xfId="5787" xr:uid="{63FD0007-35B5-4F26-B6B2-34CA909FF454}"/>
    <cellStyle name="Comma 2 12" xfId="4755" xr:uid="{D68944F9-A53A-494A-94D4-E9011BF7682E}"/>
    <cellStyle name="Comma 2 12 2" xfId="5788" xr:uid="{5B43C842-EF48-4741-9A67-6AEB80D20330}"/>
    <cellStyle name="Comma 2 128" xfId="6060" xr:uid="{EDED2632-91A3-4F03-91C1-83AEEA3105A5}"/>
    <cellStyle name="Comma 2 13" xfId="4756" xr:uid="{1B81398E-DD64-4BBE-85FE-A265B5EEFC39}"/>
    <cellStyle name="Comma 2 13 2" xfId="5789" xr:uid="{7504FF52-6A07-48EA-B941-5296A5716878}"/>
    <cellStyle name="Comma 2 14" xfId="4757" xr:uid="{5ED87CF1-9D6F-4DBF-83B6-45773EF96665}"/>
    <cellStyle name="Comma 2 14 2" xfId="5790" xr:uid="{854F07F2-87A5-4C32-9E75-C8FE0AC83EE2}"/>
    <cellStyle name="Comma 2 15" xfId="4758" xr:uid="{D823786E-6969-4437-902F-2935DDC67689}"/>
    <cellStyle name="Comma 2 15 2" xfId="5791" xr:uid="{6AFE7C66-A813-48B0-B924-99EAF31F6767}"/>
    <cellStyle name="Comma 2 16" xfId="4759" xr:uid="{BC4E27D8-E838-4C4F-A373-19D39F2FC602}"/>
    <cellStyle name="Comma 2 16 2" xfId="5792" xr:uid="{2C7E6731-340E-47E7-9AFF-EA4393B5E510}"/>
    <cellStyle name="Comma 2 17" xfId="4760" xr:uid="{D6240722-D318-410F-AD66-672D4C86BB48}"/>
    <cellStyle name="Comma 2 17 2" xfId="5793" xr:uid="{275B617C-40A8-427E-A5E1-B53E5075C7F5}"/>
    <cellStyle name="Comma 2 18" xfId="4761" xr:uid="{B5C6DE68-8591-4CCD-890B-5D2C787397FA}"/>
    <cellStyle name="Comma 2 18 2" xfId="5794" xr:uid="{1EEE712D-B934-43AC-8280-6881A6130F57}"/>
    <cellStyle name="Comma 2 19" xfId="4762" xr:uid="{36F26312-A149-483F-A7DC-BB589524D58D}"/>
    <cellStyle name="Comma 2 19 2" xfId="5795" xr:uid="{137B8136-D84B-4348-B2D8-74E8E5EDD8EB}"/>
    <cellStyle name="Comma 2 2" xfId="94" xr:uid="{5F4B94E9-761B-48BA-8728-8BD7287D7AE3}"/>
    <cellStyle name="Comma 2 2 10" xfId="4764" xr:uid="{202202C3-68D6-4EB7-82B1-CA09C3B3CE70}"/>
    <cellStyle name="Comma 2 2 10 2" xfId="5797" xr:uid="{58886E3C-0B01-4106-9F9A-3F9F1AA48EF3}"/>
    <cellStyle name="Comma 2 2 11" xfId="4765" xr:uid="{D1F99197-BE49-451F-BE4A-808932FDB034}"/>
    <cellStyle name="Comma 2 2 11 2" xfId="5798" xr:uid="{A5949036-B405-4CAF-A134-16601F7C770B}"/>
    <cellStyle name="Comma 2 2 12" xfId="4766" xr:uid="{F7EEFA22-7113-4B2E-B8E0-BC204A445F2E}"/>
    <cellStyle name="Comma 2 2 12 2" xfId="5799" xr:uid="{A276D344-6D0F-4CC9-92BB-B02AC4E60A54}"/>
    <cellStyle name="Comma 2 2 13" xfId="4767" xr:uid="{D5D26FF6-CFC3-4C0B-B8E7-1A26061C7A51}"/>
    <cellStyle name="Comma 2 2 13 2" xfId="5800" xr:uid="{B8130115-20E0-4EF2-A44B-96464FCAD0BC}"/>
    <cellStyle name="Comma 2 2 14" xfId="4768" xr:uid="{500ACB09-8400-405F-88AD-E474EC93A38A}"/>
    <cellStyle name="Comma 2 2 14 2" xfId="5801" xr:uid="{B543EA01-66C9-4E68-8CDC-443AA136D4F7}"/>
    <cellStyle name="Comma 2 2 15" xfId="4769" xr:uid="{7F59A7B6-6FCD-4DBC-8BBC-3C9A37382DA5}"/>
    <cellStyle name="Comma 2 2 15 2" xfId="5802" xr:uid="{AF8DD87F-FFE4-4BC0-B03C-60C0AF9E8284}"/>
    <cellStyle name="Comma 2 2 16" xfId="4770" xr:uid="{E6F25BD0-6DB4-4986-9A4B-FE1B625A4222}"/>
    <cellStyle name="Comma 2 2 16 2" xfId="5803" xr:uid="{98E67E67-C9A5-4608-B96E-B5D64A596590}"/>
    <cellStyle name="Comma 2 2 17" xfId="4771" xr:uid="{CE2774B3-D087-4AB3-A74A-50CDE7740416}"/>
    <cellStyle name="Comma 2 2 17 2" xfId="5804" xr:uid="{A5B0600E-474A-45E5-A4B9-F9CAD01EC812}"/>
    <cellStyle name="Comma 2 2 18" xfId="4772" xr:uid="{338E5531-973F-4DA5-8D88-114930257BA2}"/>
    <cellStyle name="Comma 2 2 18 2" xfId="5805" xr:uid="{A72193F1-275B-46D1-8F61-4770700D6B18}"/>
    <cellStyle name="Comma 2 2 19" xfId="4773" xr:uid="{B141FD7A-2E7B-4791-996D-46641E8E3C3F}"/>
    <cellStyle name="Comma 2 2 19 2" xfId="5806" xr:uid="{314A301D-5E42-4156-A870-330E8B400B39}"/>
    <cellStyle name="Comma 2 2 2" xfId="571" xr:uid="{0CD488F3-89BC-4D9B-843F-CC624FD09D2C}"/>
    <cellStyle name="Comma 2 2 2 10" xfId="4775" xr:uid="{94CFC1B0-4E70-41CD-9372-E5561E363B9A}"/>
    <cellStyle name="Comma 2 2 2 11" xfId="4776" xr:uid="{4CFB8C5D-A1AD-400E-8F4D-923AB6663C16}"/>
    <cellStyle name="Comma 2 2 2 12" xfId="4777" xr:uid="{3A908EE0-ACCA-45F6-BB2C-CDD1FEC6662D}"/>
    <cellStyle name="Comma 2 2 2 13" xfId="4778" xr:uid="{919BE381-0B0C-42B7-837B-517C3B33164D}"/>
    <cellStyle name="Comma 2 2 2 14" xfId="4779" xr:uid="{19C58900-FC8F-405C-A975-AB27964B8AF2}"/>
    <cellStyle name="Comma 2 2 2 15" xfId="4780" xr:uid="{1DBD16BF-84FF-4E55-9468-0A5F8D52B229}"/>
    <cellStyle name="Comma 2 2 2 16" xfId="4781" xr:uid="{12154EBE-2B79-4150-85A6-FD6D59EA87C2}"/>
    <cellStyle name="Comma 2 2 2 17" xfId="4782" xr:uid="{D3C98AA7-D2FF-46D7-8CF7-78B0B463872D}"/>
    <cellStyle name="Comma 2 2 2 18" xfId="4783" xr:uid="{6E1BC4CF-BE83-4B25-AD7F-8971A8BDFE5D}"/>
    <cellStyle name="Comma 2 2 2 19" xfId="5807" xr:uid="{0412DE98-8773-4D31-AC95-AE02BF528F39}"/>
    <cellStyle name="Comma 2 2 2 2" xfId="4784" xr:uid="{1A1F2D2C-B971-4DC8-8CB4-5583837C0DA9}"/>
    <cellStyle name="Comma 2 2 2 2 2" xfId="4785" xr:uid="{4417B2DE-420B-4946-ABAD-713CE0A8408B}"/>
    <cellStyle name="Comma 2 2 2 2 2 2" xfId="4786" xr:uid="{DCCAB6DF-61FB-44AD-9F3B-ADC8ADB44590}"/>
    <cellStyle name="Comma 2 2 2 2 2 3" xfId="4787" xr:uid="{1882553F-DE44-4B53-A123-52EEC3DAE0AC}"/>
    <cellStyle name="Comma 2 2 2 2 2 4" xfId="4788" xr:uid="{1E5A31D6-0755-4F4F-A669-0F75E5A54109}"/>
    <cellStyle name="Comma 2 2 2 2 2 5" xfId="4789" xr:uid="{F03BF1B7-1B42-4285-9510-37BDBB864EC7}"/>
    <cellStyle name="Comma 2 2 2 2 2 6" xfId="4790" xr:uid="{49C86F38-50FF-4D1B-8FCA-E9A851A65403}"/>
    <cellStyle name="Comma 2 2 2 2 2 7" xfId="4791" xr:uid="{B3EE8ECA-39B0-4DCC-90C6-4329C847D13F}"/>
    <cellStyle name="Comma 2 2 2 2 2 8" xfId="5808" xr:uid="{249D46BC-9C14-44B7-BC97-AFAD21DD39DE}"/>
    <cellStyle name="Comma 2 2 2 2 3" xfId="4792" xr:uid="{F88D8DB2-7E6A-4893-83AE-E34FFEBEF608}"/>
    <cellStyle name="Comma 2 2 2 2 4" xfId="4793" xr:uid="{6D814743-41AA-4072-A18B-A7E5FDB3613E}"/>
    <cellStyle name="Comma 2 2 2 2 4 2" xfId="5809" xr:uid="{0565E70D-0B46-465D-BD59-D8C713E6CB5A}"/>
    <cellStyle name="Comma 2 2 2 2 5" xfId="4794" xr:uid="{6919F4EA-B309-4AC5-A137-F608A77FDD64}"/>
    <cellStyle name="Comma 2 2 2 2 5 2" xfId="5810" xr:uid="{63C9D004-6098-464F-A222-04CEEFF8C0AA}"/>
    <cellStyle name="Comma 2 2 2 2 6" xfId="4795" xr:uid="{5CCC46E7-15B2-423C-8DD8-D328ED687D2E}"/>
    <cellStyle name="Comma 2 2 2 2 6 2" xfId="5811" xr:uid="{94A440EB-BE79-4B76-A9AC-BC6DA7A97AC3}"/>
    <cellStyle name="Comma 2 2 2 2 7" xfId="4796" xr:uid="{33A3E6C9-DD91-4246-B9DB-3ACBDC813CCB}"/>
    <cellStyle name="Comma 2 2 2 2 7 2" xfId="5812" xr:uid="{8C1491BB-F6B6-4E9A-AD9A-56F4BB6E80A3}"/>
    <cellStyle name="Comma 2 2 2 2 8" xfId="4797" xr:uid="{CFC94B32-DBFE-4E6B-BE3D-D9FF8D51ED0B}"/>
    <cellStyle name="Comma 2 2 2 2 8 2" xfId="5813" xr:uid="{266E4027-46F2-47F1-B9EC-07983FCE67C5}"/>
    <cellStyle name="Comma 2 2 2 20" xfId="4774" xr:uid="{40B3BF6E-5FA3-457F-987D-CAF970CFDC41}"/>
    <cellStyle name="Comma 2 2 2 3" xfId="4798" xr:uid="{DF024380-8E27-412C-B464-8012FEFEDF55}"/>
    <cellStyle name="Comma 2 2 2 4" xfId="4799" xr:uid="{C7679DF2-8B4F-47E7-8E5D-021E894FC10A}"/>
    <cellStyle name="Comma 2 2 2 5" xfId="4800" xr:uid="{34011C8F-53FD-4E49-9374-DB181A406A59}"/>
    <cellStyle name="Comma 2 2 2 5 2" xfId="4801" xr:uid="{514CE440-D18D-4411-B286-C5631BD338C8}"/>
    <cellStyle name="Comma 2 2 2 5 2 2" xfId="5814" xr:uid="{388EAF5E-082E-49BC-8FCB-8A030E146809}"/>
    <cellStyle name="Comma 2 2 2 5 3" xfId="4802" xr:uid="{A84A691D-8248-419F-8F03-41CEEC40AA6F}"/>
    <cellStyle name="Comma 2 2 2 5 3 2" xfId="5815" xr:uid="{D4E59ABF-002B-409E-BAFC-6E8451FCA96F}"/>
    <cellStyle name="Comma 2 2 2 5 4" xfId="4803" xr:uid="{2EF60F75-61D9-438D-88BC-5617D4BF6DE7}"/>
    <cellStyle name="Comma 2 2 2 5 4 2" xfId="5816" xr:uid="{515B808A-08CC-4F43-A7AB-C7A21411D8D2}"/>
    <cellStyle name="Comma 2 2 2 5 5" xfId="4804" xr:uid="{E5173714-18B1-4DAD-871C-926AF6DC412E}"/>
    <cellStyle name="Comma 2 2 2 5 5 2" xfId="5817" xr:uid="{D1C49B9A-6DF7-4BA3-B833-F1660A217BCA}"/>
    <cellStyle name="Comma 2 2 2 5 6" xfId="4805" xr:uid="{5E1620EB-ED48-470D-B333-96EB5DEACA8E}"/>
    <cellStyle name="Comma 2 2 2 5 6 2" xfId="5818" xr:uid="{6C8650A4-F731-4327-835D-FEE200A5F734}"/>
    <cellStyle name="Comma 2 2 2 5 7" xfId="4806" xr:uid="{67C9A468-EA29-4F45-9134-477B439E1351}"/>
    <cellStyle name="Comma 2 2 2 5 7 2" xfId="5819" xr:uid="{B6BBCBDD-C8FE-4387-AB69-6658AF02A071}"/>
    <cellStyle name="Comma 2 2 2 6" xfId="4807" xr:uid="{67FB9093-6DFC-474B-9513-AEC3DAAD53A8}"/>
    <cellStyle name="Comma 2 2 2 7" xfId="4808" xr:uid="{71BB2264-F8DA-4C77-B848-8E710CBAC80C}"/>
    <cellStyle name="Comma 2 2 2 8" xfId="4809" xr:uid="{77A37965-9A49-4493-BA11-46A1C122033C}"/>
    <cellStyle name="Comma 2 2 2 9" xfId="4810" xr:uid="{922276E3-D273-42E9-8B6D-D53510112EB0}"/>
    <cellStyle name="Comma 2 2 20" xfId="5796" xr:uid="{B14B6F5B-9794-4BC0-B858-CAF01556F617}"/>
    <cellStyle name="Comma 2 2 21" xfId="4763" xr:uid="{2673AD6F-6C39-4A3A-A2BD-7637638F8F07}"/>
    <cellStyle name="Comma 2 2 3" xfId="4811" xr:uid="{9525831C-515D-4101-BA13-68583B4EAAA7}"/>
    <cellStyle name="Comma 2 2 4" xfId="4812" xr:uid="{543D73F4-70D2-451A-AE2D-BFBC6EE8A64B}"/>
    <cellStyle name="Comma 2 2 4 2" xfId="4813" xr:uid="{1088DC2D-F436-46FB-A6BA-DA960ECBB891}"/>
    <cellStyle name="Comma 2 2 4 2 2" xfId="4814" xr:uid="{5E4F5313-BA17-4104-89FC-731AFC98BA47}"/>
    <cellStyle name="Comma 2 2 4 2 2 2" xfId="5822" xr:uid="{637B443D-3742-4911-8319-D9DBEC7B28F4}"/>
    <cellStyle name="Comma 2 2 4 2 3" xfId="4815" xr:uid="{9E4730BE-7FE0-42F2-8FBB-BC524D2BDB4C}"/>
    <cellStyle name="Comma 2 2 4 2 3 2" xfId="5823" xr:uid="{F52D9868-68E3-4D74-BD56-8C35FD4942B2}"/>
    <cellStyle name="Comma 2 2 4 2 4" xfId="4816" xr:uid="{EC39CEA0-CBBE-4FBF-A76F-059F4D306F4F}"/>
    <cellStyle name="Comma 2 2 4 2 4 2" xfId="5824" xr:uid="{1949196E-D0B8-4BF0-BC98-BBF6FF551D66}"/>
    <cellStyle name="Comma 2 2 4 2 5" xfId="4817" xr:uid="{DF03E538-75AC-4C9F-8A6A-6489A6845F38}"/>
    <cellStyle name="Comma 2 2 4 2 5 2" xfId="5825" xr:uid="{59CE5C59-68B2-40E6-8018-D4F08E87C436}"/>
    <cellStyle name="Comma 2 2 4 2 6" xfId="4818" xr:uid="{47BB7440-351A-4C0E-9487-FD073BB5138C}"/>
    <cellStyle name="Comma 2 2 4 2 6 2" xfId="5826" xr:uid="{2FEBE350-616C-4C1D-989C-35CBB07374A0}"/>
    <cellStyle name="Comma 2 2 4 2 7" xfId="4819" xr:uid="{3925B0C5-12BC-4AE4-9EDD-1FD99DD894B8}"/>
    <cellStyle name="Comma 2 2 4 2 7 2" xfId="5827" xr:uid="{AA0ADAFB-A719-4138-9777-D129932C8F94}"/>
    <cellStyle name="Comma 2 2 4 2 8" xfId="5821" xr:uid="{C121A509-06FF-4736-B69A-3FA61D8DBA38}"/>
    <cellStyle name="Comma 2 2 4 3" xfId="4820" xr:uid="{52B4507F-498C-47D1-A87A-AD71B04D920D}"/>
    <cellStyle name="Comma 2 2 4 3 2" xfId="5828" xr:uid="{84E67EA1-15F7-4B60-96A3-0F96AF22FC0E}"/>
    <cellStyle name="Comma 2 2 4 4" xfId="4821" xr:uid="{1C1ECE0F-88A5-4756-A1D0-9EC35C524FF4}"/>
    <cellStyle name="Comma 2 2 4 4 2" xfId="5829" xr:uid="{BC4709E4-F48C-4B5A-94FF-F04B9126927B}"/>
    <cellStyle name="Comma 2 2 4 5" xfId="4822" xr:uid="{AAD3251F-6086-4751-A00C-E598A94DBC75}"/>
    <cellStyle name="Comma 2 2 4 5 2" xfId="5830" xr:uid="{3744C6D2-7565-4FC5-A0E3-C301334C587E}"/>
    <cellStyle name="Comma 2 2 4 6" xfId="4823" xr:uid="{39122B2E-D66E-44D3-935A-9655838D8044}"/>
    <cellStyle name="Comma 2 2 4 6 2" xfId="5831" xr:uid="{376CA19B-4821-4F03-81BC-A9B1A47B55BC}"/>
    <cellStyle name="Comma 2 2 4 7" xfId="4824" xr:uid="{48B436C9-D9DE-4444-A9CC-8402602FE7EE}"/>
    <cellStyle name="Comma 2 2 4 7 2" xfId="5832" xr:uid="{BF5F8A2F-EC77-44BF-9CDF-60B6B8995F19}"/>
    <cellStyle name="Comma 2 2 4 8" xfId="4825" xr:uid="{AFA01351-4DA0-4D6C-BF50-5C95AB4312ED}"/>
    <cellStyle name="Comma 2 2 4 8 2" xfId="5833" xr:uid="{229AACB2-7CF7-40F7-80DE-8288D3AFAB65}"/>
    <cellStyle name="Comma 2 2 4 9" xfId="5820" xr:uid="{43E1C2DD-F533-43DF-9631-196516E3E19D}"/>
    <cellStyle name="Comma 2 2 5" xfId="4826" xr:uid="{EF76B9DC-BB18-4956-A8F9-0B00A62B306C}"/>
    <cellStyle name="Comma 2 2 5 2" xfId="5834" xr:uid="{86907541-0381-4D55-8165-CF20BD503337}"/>
    <cellStyle name="Comma 2 2 6" xfId="4827" xr:uid="{226212B5-3C2A-4F7F-8DA7-09BDA104193A}"/>
    <cellStyle name="Comma 2 2 6 2" xfId="4828" xr:uid="{96A1C23F-7B7E-44E5-896F-3A8750EC849D}"/>
    <cellStyle name="Comma 2 2 6 2 2" xfId="5836" xr:uid="{D70B8584-6040-41AC-88AA-04CB8CFFACD3}"/>
    <cellStyle name="Comma 2 2 6 3" xfId="4829" xr:uid="{F18A6BEF-626A-46E9-B4E9-B6C3BFF5FC11}"/>
    <cellStyle name="Comma 2 2 6 3 2" xfId="5837" xr:uid="{0BE9854D-7E5B-4AEB-8F65-7D269E562523}"/>
    <cellStyle name="Comma 2 2 6 4" xfId="4830" xr:uid="{5ADDECA7-F888-4EC2-87D8-7556A2E3ABBD}"/>
    <cellStyle name="Comma 2 2 6 4 2" xfId="5838" xr:uid="{0D5EA25D-E26E-4FB7-B981-86E01D29EC1A}"/>
    <cellStyle name="Comma 2 2 6 5" xfId="4831" xr:uid="{1DCC48C6-F566-4C44-839D-891C24A836EB}"/>
    <cellStyle name="Comma 2 2 6 5 2" xfId="5839" xr:uid="{DD0B6F69-8551-45A2-A92C-35FE2056D785}"/>
    <cellStyle name="Comma 2 2 6 6" xfId="4832" xr:uid="{91A47E48-5D52-4A40-A25B-597B16C87FC5}"/>
    <cellStyle name="Comma 2 2 6 6 2" xfId="5840" xr:uid="{9B6B09C1-AD2A-4937-948C-37E0EA0AE872}"/>
    <cellStyle name="Comma 2 2 6 7" xfId="4833" xr:uid="{F29C5DF0-F5D6-4528-9EA7-31819A59BAAA}"/>
    <cellStyle name="Comma 2 2 6 7 2" xfId="5841" xr:uid="{F0B86C57-1F99-433F-B23D-FD04A01D933C}"/>
    <cellStyle name="Comma 2 2 6 8" xfId="5835" xr:uid="{DCA892EB-F2D5-4AF2-8E04-30027202CCF2}"/>
    <cellStyle name="Comma 2 2 7" xfId="4834" xr:uid="{A20A40E1-226A-4983-B9D0-384BA9D68C88}"/>
    <cellStyle name="Comma 2 2 7 2" xfId="5842" xr:uid="{FF10CF4E-E658-4E5B-942F-B5DE5D39B3A8}"/>
    <cellStyle name="Comma 2 2 8" xfId="4835" xr:uid="{EE48E15F-B73C-4813-977D-9CB171E84B9E}"/>
    <cellStyle name="Comma 2 2 8 2" xfId="5843" xr:uid="{1921A133-6E80-44E4-A4D9-513522CB88E0}"/>
    <cellStyle name="Comma 2 2 9" xfId="4836" xr:uid="{FF5086ED-42F6-4216-91F4-2BEA57EC0617}"/>
    <cellStyle name="Comma 2 2 9 2" xfId="5844" xr:uid="{B342265A-E4FD-46E7-A51D-B37FEE92D194}"/>
    <cellStyle name="Comma 2 2_Opex Input" xfId="4837" xr:uid="{61716AD2-48B9-4BAD-BFD3-6A81BF022E78}"/>
    <cellStyle name="Comma 2 20" xfId="4838" xr:uid="{BAE663B7-263C-4FE8-A81D-D892581096CD}"/>
    <cellStyle name="Comma 2 20 2" xfId="5845" xr:uid="{1AFCB664-47A0-4C06-8EA3-F358A62BD592}"/>
    <cellStyle name="Comma 2 21" xfId="5785" xr:uid="{07EF9CB1-97A2-4795-9CEC-4E71FA8D0DF0}"/>
    <cellStyle name="Comma 2 22" xfId="4752" xr:uid="{F9D6BDFE-9069-433B-BE61-DD75A478AD6A}"/>
    <cellStyle name="Comma 2 23" xfId="6055" xr:uid="{B37F702B-C78F-49B4-8670-C9D059FF4ECC}"/>
    <cellStyle name="Comma 2 24" xfId="6077" xr:uid="{DEDF0F02-09B9-4F98-9BDF-36CA516E4AEE}"/>
    <cellStyle name="Comma 2 3" xfId="572" xr:uid="{5722929D-3BFD-4C32-A2A2-6D3000F36C2C}"/>
    <cellStyle name="Comma 2 3 2" xfId="4840" xr:uid="{EFB6A91B-AC81-4B5D-A7E7-46B0742C5016}"/>
    <cellStyle name="Comma 2 3 2 2" xfId="4841" xr:uid="{094131C5-9973-4A49-B415-023AC505E95A}"/>
    <cellStyle name="Comma 2 3 2 2 2" xfId="5848" xr:uid="{E96D8254-D1AB-4C6C-BD5C-6069F6650F17}"/>
    <cellStyle name="Comma 2 3 2 3" xfId="5847" xr:uid="{81712722-33B7-48CD-8710-966FF789F556}"/>
    <cellStyle name="Comma 2 3 3" xfId="4842" xr:uid="{8D6AAC6B-E2BF-4520-81F8-7FD59D4AE947}"/>
    <cellStyle name="Comma 2 3 3 2" xfId="5849" xr:uid="{91F666E3-7AF3-43D6-9C04-84EAB863A943}"/>
    <cellStyle name="Comma 2 3 4" xfId="5846" xr:uid="{D640C2A0-04E6-4866-B613-D159A561E1A3}"/>
    <cellStyle name="Comma 2 3 5" xfId="4839" xr:uid="{2F0D128B-080F-478F-ABF3-5F8933E82294}"/>
    <cellStyle name="Comma 2 4" xfId="570" xr:uid="{919BDB0B-2ADD-40C3-8B26-04F7BA157ABB}"/>
    <cellStyle name="Comma 2 4 2" xfId="5850" xr:uid="{F5404311-6308-4A44-8B0D-A4EA0B70EEB3}"/>
    <cellStyle name="Comma 2 4 3" xfId="4843" xr:uid="{3C77C823-A0C5-4D4D-954E-EF5F3A8E67DE}"/>
    <cellStyle name="Comma 2 5" xfId="4844" xr:uid="{19C7266E-B6A8-4871-9C8F-EAC244954C22}"/>
    <cellStyle name="Comma 2 5 2" xfId="5851" xr:uid="{BC95AD0A-133F-431B-AD53-2341F4D36FA8}"/>
    <cellStyle name="Comma 2 6" xfId="4845" xr:uid="{0A1E8EAD-FF4E-4CC6-9BED-DED935B913E7}"/>
    <cellStyle name="Comma 2 6 2" xfId="5852" xr:uid="{31EAED2D-F40C-42FA-A9AB-B20FB6E37BED}"/>
    <cellStyle name="Comma 2 7" xfId="4846" xr:uid="{11B51694-D2C6-4D33-8B40-2464EB70099B}"/>
    <cellStyle name="Comma 2 7 2" xfId="5853" xr:uid="{2DDBAB79-12A4-49D7-B8DF-5E8B9EC42453}"/>
    <cellStyle name="Comma 2 8" xfId="4847" xr:uid="{1B809FB6-C36C-4F0C-9E63-01B0458EC69C}"/>
    <cellStyle name="Comma 2 8 2" xfId="5854" xr:uid="{6897C74D-251F-450D-85AF-6FE1B99FE74C}"/>
    <cellStyle name="Comma 2 9" xfId="4848" xr:uid="{EB1A74B7-1A42-472C-8311-A61CE157B879}"/>
    <cellStyle name="Comma 2 9 2" xfId="5855" xr:uid="{235C51F1-46CC-4CDA-9AEF-97C80A5D464A}"/>
    <cellStyle name="Comma 27" xfId="5876" xr:uid="{0BEE4C75-5406-417B-BD5D-D2FD43E9AE43}"/>
    <cellStyle name="Comma 3" xfId="573" xr:uid="{8FD81DB7-70B6-4245-A159-ADD794785EE1}"/>
    <cellStyle name="Comma 3 2" xfId="4850" xr:uid="{05ABAAE7-800E-43A9-AB35-EAEDA2741459}"/>
    <cellStyle name="Comma 3 2 2" xfId="4851" xr:uid="{E7CD28A4-44AA-404A-9E47-3C9E4A11C7F5}"/>
    <cellStyle name="Comma 3 2 2 2" xfId="5858" xr:uid="{B7B25CF0-0E64-4D84-84C6-B9D6BDC442AF}"/>
    <cellStyle name="Comma 3 2 3" xfId="4852" xr:uid="{85CB9CD2-9769-4214-B097-822749C1D721}"/>
    <cellStyle name="Comma 3 2 3 2" xfId="5859" xr:uid="{7B00AD7D-46BB-4602-80FC-7D937EC039A1}"/>
    <cellStyle name="Comma 3 2 4" xfId="5857" xr:uid="{B7951A03-CBFD-4FF1-82D8-BA0D591AA9DF}"/>
    <cellStyle name="Comma 3 3" xfId="4853" xr:uid="{DD52A4A2-2DE4-401A-8714-7B0579ECB064}"/>
    <cellStyle name="Comma 3 3 2" xfId="5860" xr:uid="{6CF40E14-C158-4CA0-AC75-14D6334B89A8}"/>
    <cellStyle name="Comma 3 4" xfId="5856" xr:uid="{DD578C69-AECC-4B12-A9D2-D3A40A3C3BEE}"/>
    <cellStyle name="Comma 3 5" xfId="4849" xr:uid="{6F73D9EB-3C34-45D3-9608-7B180CDFB4EC}"/>
    <cellStyle name="Comma 3_Asset Health Themes (2)" xfId="4854" xr:uid="{9E0BF92C-E8FC-4957-B19E-55EA1C4E8F0F}"/>
    <cellStyle name="Comma 4" xfId="574" xr:uid="{10D08617-C983-41A4-A4D4-F2908DD004A5}"/>
    <cellStyle name="Comma 4 2" xfId="5861" xr:uid="{897F2D4D-34EB-40BF-B26A-123FE2A9B82D}"/>
    <cellStyle name="Comma 4 3" xfId="4855" xr:uid="{6C3AFE2B-37FC-4FA1-88B1-CC7F17F54E9C}"/>
    <cellStyle name="Comma 5" xfId="575" xr:uid="{F1ACC4F9-D3F4-4903-8E99-51C5DA5A34CC}"/>
    <cellStyle name="Comma 5 2" xfId="5862" xr:uid="{49CEAECD-3D87-4792-80EC-9E31D446383A}"/>
    <cellStyle name="Comma 5 3" xfId="4856" xr:uid="{97643C15-70E1-41D9-9856-1F35CDF87383}"/>
    <cellStyle name="Comma 6" xfId="576" xr:uid="{C9619571-D120-4258-A9EF-FE080D43B45E}"/>
    <cellStyle name="Comma 6 2" xfId="577" xr:uid="{0BA04CC1-37CC-40AF-943F-94746617C89C}"/>
    <cellStyle name="Comma 6 2 2" xfId="5780" xr:uid="{4093B8D8-C5DB-4337-AD2D-38DD550DDBAA}"/>
    <cellStyle name="Comma 6 3" xfId="4529" xr:uid="{A9EA4E59-4816-4364-BBCB-13699CC51659}"/>
    <cellStyle name="Comma 7" xfId="578" xr:uid="{705CAD76-05C1-4E2F-8314-ECCD903EB3EA}"/>
    <cellStyle name="Comma 7 2" xfId="579" xr:uid="{231DABDC-AC34-4B4E-88FB-156EED424482}"/>
    <cellStyle name="Comma 7 2 2" xfId="5863" xr:uid="{A57F2CA5-FBB7-4515-B5FD-0AD9FF4DBD24}"/>
    <cellStyle name="Comma 7 3" xfId="4857" xr:uid="{70C984D6-03AB-4134-90CC-BD01804EFA61}"/>
    <cellStyle name="Comma 8" xfId="580" xr:uid="{C1F07642-3DAC-47FF-ADE1-A4A2D49FF87E}"/>
    <cellStyle name="Comma 8 2" xfId="4859" xr:uid="{82F3D7FC-D26F-4F9D-8457-D865645873E3}"/>
    <cellStyle name="Comma 8 2 2" xfId="5865" xr:uid="{E110A874-1D65-4A08-B8A1-7B0171C9C98A}"/>
    <cellStyle name="Comma 8 3" xfId="4860" xr:uid="{9E56E89F-DF5F-4B15-A1E4-92A3C3A16B39}"/>
    <cellStyle name="Comma 8 3 2" xfId="5866" xr:uid="{B401E7D6-F4B2-40EC-8E8A-55F0F02C98C5}"/>
    <cellStyle name="Comma 8 4" xfId="5864" xr:uid="{0B6A1177-71CF-4A87-9142-E83AD5366B7F}"/>
    <cellStyle name="Comma 8 5" xfId="4858" xr:uid="{2DE14785-AC49-4DE2-AA04-80FA54ADAE95}"/>
    <cellStyle name="Comma 9" xfId="568" xr:uid="{4F72CE13-AA67-405D-B14C-F4DECC4126C4}"/>
    <cellStyle name="Comma 9 2" xfId="5867" xr:uid="{63EFDDE8-05B6-4B4A-B11C-E5B4E8ABC2ED}"/>
    <cellStyle name="Comma 9 3" xfId="4861" xr:uid="{6C4C9F09-0683-4787-A5DC-4F75C906D902}"/>
    <cellStyle name="Comment" xfId="4522" xr:uid="{AD103785-6D99-45EF-8502-957A43E70775}"/>
    <cellStyle name="Currency 2" xfId="581" xr:uid="{643FCCB0-4314-4DD0-8170-31C67D4915F5}"/>
    <cellStyle name="Date" xfId="582" xr:uid="{7EA13942-3095-484A-AB1C-F0D1135D32B8}"/>
    <cellStyle name="Date 2" xfId="583" xr:uid="{AEF04F2E-C099-45D3-8DAF-9135FED534E5}"/>
    <cellStyle name="Date 2 2" xfId="584" xr:uid="{0038D9A9-0222-49D4-B102-A3A1780F5D0B}"/>
    <cellStyle name="Date_0910 GSO Capex RRP - Final (Detail) v2 220710" xfId="4862" xr:uid="{C345F233-4EFC-4F97-B8EE-972FC9D46315}"/>
    <cellStyle name="DateLong" xfId="5871" xr:uid="{3DFA9582-80D1-492B-B48F-38ECE8A850FF}"/>
    <cellStyle name="DateShort" xfId="5872" xr:uid="{F78FDD0F-F373-4877-82F6-98342C6F784F}"/>
    <cellStyle name="Dezimal [0]_Compiling Utility Macros" xfId="585" xr:uid="{DEC5673B-C70D-4430-89AB-806E1BCDAAF8}"/>
    <cellStyle name="Dezimal_Compiling Utility Macros" xfId="586" xr:uid="{3F2BADBC-D124-4FC9-A176-F85D60290F9A}"/>
    <cellStyle name="DOWNFOOT" xfId="587" xr:uid="{539F45C0-7B62-45FF-8A56-7AC35CD025D0}"/>
    <cellStyle name="DOWNFOOT 2" xfId="1890" xr:uid="{D2038D40-1CF7-44AE-9774-61796B0C60D6}"/>
    <cellStyle name="DOWNFOOT 3" xfId="1766" xr:uid="{819B33E0-09B6-4886-86E1-F65F0596B2C0}"/>
    <cellStyle name="DOWNFOOT 4" xfId="2343" xr:uid="{A8205214-8F4D-4517-9739-08C1C60E8209}"/>
    <cellStyle name="DOWNFOOT 5" xfId="3388" xr:uid="{6E9A4935-0752-479F-A524-A8F8822104CF}"/>
    <cellStyle name="DOWNFOOT 6" xfId="4059" xr:uid="{4174EBF7-9EEB-45A4-9B5E-98ADEB3D6E0E}"/>
    <cellStyle name="DOWNFOOT 7" xfId="4202" xr:uid="{3DEBF39F-CDB4-455F-AE08-392CB004DC50}"/>
    <cellStyle name="Emphasis 1" xfId="45" xr:uid="{A0E814F8-88CB-414F-9061-0F1646B4A18D}"/>
    <cellStyle name="Emphasis 1 2" xfId="588" xr:uid="{654AA37B-A87E-4D55-B350-ECA43623A52A}"/>
    <cellStyle name="Emphasis 1 3" xfId="235" xr:uid="{BA69C773-DD2C-494B-B13A-AF0CAF8A6D6C}"/>
    <cellStyle name="Emphasis 1 4" xfId="4863" xr:uid="{18F34EF6-F41F-4C12-9C84-824713AC8513}"/>
    <cellStyle name="Emphasis 2" xfId="46" xr:uid="{108A3150-A2E4-4EB7-9C99-61A876AB1B7E}"/>
    <cellStyle name="Emphasis 2 2" xfId="589" xr:uid="{5E437E81-B025-44F4-B1BC-FBE5FE6202F2}"/>
    <cellStyle name="Emphasis 2 3" xfId="236" xr:uid="{4F78E42F-6C69-4543-9E86-D52DE3F86ED1}"/>
    <cellStyle name="Emphasis 2 4" xfId="4864" xr:uid="{57EA323D-3571-4826-9AAA-991EB494F178}"/>
    <cellStyle name="Emphasis 3" xfId="47" xr:uid="{5532CC58-23A9-4EDF-8CF0-1EB0C896590E}"/>
    <cellStyle name="Emphasis 3 2" xfId="4865" xr:uid="{874A1626-3BBA-4577-87B0-74BA1059CEA2}"/>
    <cellStyle name="Error checking" xfId="12" xr:uid="{566B7FE0-A484-4117-A884-27E7AF2C7041}"/>
    <cellStyle name="Euro" xfId="590" xr:uid="{4261D0C1-C1D6-4DDE-9CE0-5BFE78041486}"/>
    <cellStyle name="Euro 10" xfId="591" xr:uid="{9CA9BCE0-D293-424B-8F9C-623A881A9BCD}"/>
    <cellStyle name="Euro 11" xfId="592" xr:uid="{1198B529-F374-41ED-A1B0-9423BFF8D11C}"/>
    <cellStyle name="Euro 12" xfId="593" xr:uid="{DBE57BA5-E5A7-4844-B6B6-C89662DD615A}"/>
    <cellStyle name="Euro 13" xfId="594" xr:uid="{5BFADB7B-9476-43E2-9250-796957AE6321}"/>
    <cellStyle name="Euro 14" xfId="4866" xr:uid="{B0284456-B7D3-4E09-AFD0-07A8B856AD7E}"/>
    <cellStyle name="Euro 2" xfId="595" xr:uid="{EADE0A51-89EF-4204-BC9E-3EC098BA83F4}"/>
    <cellStyle name="Euro 2 2" xfId="596" xr:uid="{DFC3C778-6103-4551-B168-159103FCC955}"/>
    <cellStyle name="Euro 2 3" xfId="597" xr:uid="{F2500323-F79B-48AF-B7B0-E04823A5E479}"/>
    <cellStyle name="Euro 3" xfId="598" xr:uid="{F3D9F527-967F-4A43-B325-1A8D0A15F03F}"/>
    <cellStyle name="Euro 3 2" xfId="599" xr:uid="{FDD4FBB4-2C9C-4B81-92D1-93616830A359}"/>
    <cellStyle name="Euro 4" xfId="600" xr:uid="{6F906514-C56E-4CA8-B21C-F9A9F564053B}"/>
    <cellStyle name="Euro 4 2" xfId="601" xr:uid="{986916E8-A0CD-4A47-ABC3-CB94661ADF74}"/>
    <cellStyle name="Euro 5" xfId="602" xr:uid="{A15D9724-24E9-481C-A551-89D469CFEF08}"/>
    <cellStyle name="Euro 6" xfId="603" xr:uid="{E5BE4DA4-7858-470C-94CA-AE6AF77B07B1}"/>
    <cellStyle name="Euro 7" xfId="604" xr:uid="{8D183DCD-31F9-42C3-BD1C-F0195F243FC7}"/>
    <cellStyle name="Euro 8" xfId="605" xr:uid="{4DA10F8D-2A90-4EAB-986E-02D71E92FE3D}"/>
    <cellStyle name="Euro 9" xfId="606" xr:uid="{E691B170-0F6E-49C1-8FFA-BDF41EDA7B6F}"/>
    <cellStyle name="Explanatory Text 2" xfId="608" xr:uid="{E87F8C4C-44D0-4451-B663-D4D67E6D548E}"/>
    <cellStyle name="Explanatory Text 2 2" xfId="609" xr:uid="{9A236407-DCF4-4CF2-9276-D9FDEC28B944}"/>
    <cellStyle name="Explanatory Text 2 3" xfId="610" xr:uid="{20077187-8D3A-4B36-A84D-0EEF258872EA}"/>
    <cellStyle name="Explanatory Text 2 4" xfId="4867" xr:uid="{561E38F4-F308-40FA-96EC-8A69BC4571FB}"/>
    <cellStyle name="Explanatory Text 3" xfId="611" xr:uid="{62834DBA-F7FD-4212-AC41-7D7B77D52391}"/>
    <cellStyle name="Explanatory Text 3 2" xfId="4868" xr:uid="{106D91EC-AB92-42DC-8F25-5875888B0AF0}"/>
    <cellStyle name="Explanatory Text 4" xfId="908" xr:uid="{AE802386-BC62-450B-A59B-E347DA4F03AA}"/>
    <cellStyle name="Explanatory Text 5" xfId="607" xr:uid="{650E4576-1FE4-47A1-A7B0-D3C0F75603C2}"/>
    <cellStyle name="Explanatory Text 6" xfId="174" xr:uid="{56CE6DF8-D3CC-4B63-B2CB-7009A855A691}"/>
    <cellStyle name="Explanatory Text 7" xfId="123" xr:uid="{4AB383C1-13DF-44EB-9CA5-8257146456E2}"/>
    <cellStyle name="EYHeader3" xfId="5874" xr:uid="{06317C6E-671C-4750-AA9A-83A70C76CBF2}"/>
    <cellStyle name="Factor" xfId="5870" xr:uid="{F993A63C-2759-42AC-84B3-CF2A2ECC5F61}"/>
    <cellStyle name="Good 2" xfId="237" xr:uid="{E81CF952-A9C5-470F-8A9F-8CB0898D0359}"/>
    <cellStyle name="Good 2 2" xfId="613" xr:uid="{D8CBBEDE-25D5-49B3-A22A-71C91104B458}"/>
    <cellStyle name="Good 2 3" xfId="614" xr:uid="{3B43F351-A1C8-4360-A6C7-084252523011}"/>
    <cellStyle name="Good 2 4" xfId="612" xr:uid="{48011323-B3EF-4DDF-9594-879BB691CB2A}"/>
    <cellStyle name="Good 2 5" xfId="4869" xr:uid="{160D6207-9277-4603-9E56-1707EE94FCDA}"/>
    <cellStyle name="Good 3" xfId="615" xr:uid="{E343EE30-F149-4E03-931D-DDEB4D6F09C2}"/>
    <cellStyle name="Good 3 2" xfId="4870" xr:uid="{6C128390-126C-4FE8-B28E-8DFD9F797DAB}"/>
    <cellStyle name="Good 4" xfId="898" xr:uid="{6B670968-7471-44AE-9510-5E18323BBEC7}"/>
    <cellStyle name="Good 5" xfId="164" xr:uid="{FC19FCED-71A2-4F3F-B06D-32086DBC72FF}"/>
    <cellStyle name="Good 6" xfId="124" xr:uid="{3505A104-F6ED-4A32-97F4-C0C556A7F745}"/>
    <cellStyle name="GreyOrWhite" xfId="616" xr:uid="{CFA46958-EE47-4F71-A4E1-2E4B73F7F5B5}"/>
    <cellStyle name="GreyOrWhite 2" xfId="4872" xr:uid="{4170040F-D65E-4773-848F-D3A067C8D33D}"/>
    <cellStyle name="GreyOrWhite 2 2" xfId="4873" xr:uid="{4944FA7A-4C03-4FB8-9A78-A390D093B2E4}"/>
    <cellStyle name="GreyOrWhite 2 3" xfId="4874" xr:uid="{C1865467-1059-4F7A-8B6E-EF4509434508}"/>
    <cellStyle name="GreyOrWhite 2 4" xfId="4875" xr:uid="{844137C1-2BD4-4CEE-BCA1-1592FDC717CC}"/>
    <cellStyle name="GreyOrWhite 2 5" xfId="4876" xr:uid="{7532BCA2-74D8-4BAC-A372-545CA6977F01}"/>
    <cellStyle name="GreyOrWhite 2 6" xfId="4877" xr:uid="{8DE2F40E-6415-441E-9677-9E4771F72E01}"/>
    <cellStyle name="GreyOrWhite 2 7" xfId="4878" xr:uid="{6235D976-FC18-458B-8020-6C3AEC4FC149}"/>
    <cellStyle name="GreyOrWhite 2 8" xfId="4879" xr:uid="{020D133E-3FFE-430D-B77A-41CD47B85EC1}"/>
    <cellStyle name="GreyOrWhite 3" xfId="4871" xr:uid="{E34EC86A-1ABD-4AFF-9BCC-1DABED87F04B}"/>
    <cellStyle name="Heading 1 2" xfId="6" xr:uid="{B8E4444B-6A87-4551-9EC2-A99FE224E4B8}"/>
    <cellStyle name="Heading 1 2 2" xfId="618" xr:uid="{21F95E86-0AF5-4825-90FF-539014283BCD}"/>
    <cellStyle name="Heading 1 2 3" xfId="617" xr:uid="{A34BF1B2-5529-4904-B537-64262102AD3D}"/>
    <cellStyle name="Heading 1 2 4" xfId="238" xr:uid="{D2CD5829-8B5C-4CCE-AC5E-A3A5894AE213}"/>
    <cellStyle name="Heading 1 2 5" xfId="4880" xr:uid="{7EBCB254-4D3A-4E7D-AF96-349A28BF8E5A}"/>
    <cellStyle name="Heading 1 3" xfId="894" xr:uid="{75152149-1664-41D5-85A9-C34E2242F045}"/>
    <cellStyle name="Heading 1 3 2" xfId="4881" xr:uid="{BE9D12F0-5189-43EB-8DAB-EC8A21431231}"/>
    <cellStyle name="Heading 1 4" xfId="160" xr:uid="{38E9D062-35B5-4503-8D4D-73C7D214E6C0}"/>
    <cellStyle name="Heading 1 5" xfId="125" xr:uid="{9F570910-82B8-4D4D-A8CA-BA8377010FD7}"/>
    <cellStyle name="Heading 2 2" xfId="239" xr:uid="{4D26D1A6-7687-467A-9563-1C883083F82C}"/>
    <cellStyle name="Heading 2 2 2" xfId="620" xr:uid="{766DEDD1-5C30-4B9C-982C-D9F11A420E1A}"/>
    <cellStyle name="Heading 2 2 3" xfId="621" xr:uid="{D44D7B65-2287-49C7-B530-D21E086ED973}"/>
    <cellStyle name="Heading 2 2 4" xfId="619" xr:uid="{EF24413A-8445-4DA1-A660-1FDB6BD75421}"/>
    <cellStyle name="Heading 2 2 5" xfId="4882" xr:uid="{4684415D-EAED-44B0-8CD6-C40776769959}"/>
    <cellStyle name="Heading 2 3" xfId="622" xr:uid="{A59180F6-3476-4CF7-88FD-286067D19F50}"/>
    <cellStyle name="Heading 2 3 2" xfId="4883" xr:uid="{10DA331F-3469-40EF-8FBE-D824ED81A52A}"/>
    <cellStyle name="Heading 2 4" xfId="895" xr:uid="{576B6400-D8C5-4A33-97EA-628FD63C6F90}"/>
    <cellStyle name="Heading 2 5" xfId="161" xr:uid="{FB712F09-22F2-4EB4-8DA9-AAF5941095A1}"/>
    <cellStyle name="Heading 2 6" xfId="126" xr:uid="{C1C3F284-C3FD-419F-82B2-566CE2964307}"/>
    <cellStyle name="Heading 3 2" xfId="240" xr:uid="{0DF17A81-C419-4563-8E37-BB0A8E93BFDD}"/>
    <cellStyle name="Heading 3 2 2" xfId="624" xr:uid="{AA6713DA-1DB0-40EB-A0DC-61C6C8384517}"/>
    <cellStyle name="Heading 3 2 3" xfId="625" xr:uid="{7902964D-4B15-4358-A2DC-C76014CA87F2}"/>
    <cellStyle name="Heading 3 2 4" xfId="623" xr:uid="{838EBA1D-628B-48AA-B0C2-E1DD8C1D3D73}"/>
    <cellStyle name="Heading 3 2 5" xfId="4884" xr:uid="{B2A122D0-1628-4A56-A924-8F0FC901E581}"/>
    <cellStyle name="Heading 3 3" xfId="626" xr:uid="{A1441E46-789E-4191-953C-14BA6BF3934C}"/>
    <cellStyle name="Heading 3 3 2" xfId="4885" xr:uid="{652ACF9D-D93A-459C-9F29-7D89AB69E167}"/>
    <cellStyle name="Heading 3 4" xfId="896" xr:uid="{00310810-8E7E-43DD-B40A-4EE84DC17899}"/>
    <cellStyle name="Heading 3 5" xfId="162" xr:uid="{A38790BC-E5D1-4766-9867-B1A1E80D9228}"/>
    <cellStyle name="Heading 3 6" xfId="127" xr:uid="{8C64B7F5-5025-4756-8936-E9DF59D6A892}"/>
    <cellStyle name="Heading 4 2" xfId="241" xr:uid="{2EC488BB-CAED-46ED-BF8F-B269431CEED0}"/>
    <cellStyle name="Heading 4 2 2" xfId="628" xr:uid="{809A44B6-A5AB-433F-AB47-240ABE70DE66}"/>
    <cellStyle name="Heading 4 2 3" xfId="627" xr:uid="{1C3DCBB7-0087-48D4-8C52-E871273C461D}"/>
    <cellStyle name="Heading 4 2 4" xfId="4886" xr:uid="{619C9C59-40F3-4378-B828-C92CF588AEC7}"/>
    <cellStyle name="Heading 4 3" xfId="897" xr:uid="{0CF11C76-CE28-438A-8524-2A4DB7A971EC}"/>
    <cellStyle name="Heading 4 3 2" xfId="4887" xr:uid="{DE8A40AA-1929-4EB4-B167-85EB11C636B1}"/>
    <cellStyle name="Heading 4 4" xfId="163" xr:uid="{EEAE52FD-D009-410E-AB74-1821C40A63DD}"/>
    <cellStyle name="Heading 4 5" xfId="128" xr:uid="{F8857E15-56A1-4928-BDF7-6C50CB7916C6}"/>
    <cellStyle name="Hyperlink" xfId="14" builtinId="8"/>
    <cellStyle name="Hyperlink 10" xfId="629" xr:uid="{FAC9AD7C-C029-4951-BB18-C9C295B7E823}"/>
    <cellStyle name="Hyperlink 11" xfId="630" xr:uid="{E8ECD814-230B-4C56-893D-E90DDB951F4A}"/>
    <cellStyle name="Hyperlink 11 2" xfId="6033" xr:uid="{E1AD032F-5D06-4B59-8F6C-EF46EA6A43E7}"/>
    <cellStyle name="Hyperlink 12" xfId="631" xr:uid="{1CCDEADD-3E59-4458-8F68-B10F31232D03}"/>
    <cellStyle name="Hyperlink 13" xfId="1383" xr:uid="{AB3BA013-3E9F-42A0-970D-5C2071D051A1}"/>
    <cellStyle name="Hyperlink 14" xfId="1386" xr:uid="{490379D8-7FF0-479F-94F5-67551310C252}"/>
    <cellStyle name="Hyperlink 2" xfId="309" xr:uid="{71F22E43-3671-46AC-8F79-55F7E7FB4151}"/>
    <cellStyle name="Hyperlink 2 2" xfId="632" xr:uid="{2C4F690C-1182-4186-8FED-ACEAD67F2F29}"/>
    <cellStyle name="Hyperlink 3" xfId="633" xr:uid="{8EF418E6-9D23-4440-888F-72BA6DE08ECC}"/>
    <cellStyle name="Hyperlink 4" xfId="634" xr:uid="{B30CF419-2927-4138-9C7F-75B094DB9D87}"/>
    <cellStyle name="Hyperlink 5" xfId="635" xr:uid="{8DCE070C-FCC7-4865-804C-346B0C22CD43}"/>
    <cellStyle name="Hyperlink 6" xfId="636" xr:uid="{4D0E626C-A778-4051-AE60-4473EE6B6A37}"/>
    <cellStyle name="Hyperlink 6 2" xfId="6059" xr:uid="{CC659383-E91F-40D9-8E43-EC3D9D2ACC5B}"/>
    <cellStyle name="Hyperlink 6 3" xfId="6068" xr:uid="{CA8DA4E2-6D95-4F6D-B4C4-ED8CFCD0FDC8}"/>
    <cellStyle name="Hyperlink 7" xfId="637" xr:uid="{E3A4C11B-6655-47B7-945C-A1216FD91656}"/>
    <cellStyle name="Hyperlink 8" xfId="638" xr:uid="{36E2A693-1FE7-453B-9B09-B9C076D51242}"/>
    <cellStyle name="Hyperlink 9" xfId="639" xr:uid="{892F7F57-6F61-44F5-926B-A51575CE4009}"/>
    <cellStyle name="Imported" xfId="9" xr:uid="{1C65A5B8-43A7-47E2-96F7-B9594D08066F}"/>
    <cellStyle name="Input 2" xfId="242" xr:uid="{CC8270EC-1C40-4303-A562-A87B8AE76355}"/>
    <cellStyle name="Input 2 10" xfId="3762" xr:uid="{0455C46C-D714-4773-B9D4-607445ADC28D}"/>
    <cellStyle name="Input 2 11" xfId="4019" xr:uid="{8277128E-6B5D-4852-B97F-1A5A27CC6E2D}"/>
    <cellStyle name="Input 2 12" xfId="4888" xr:uid="{F61FD3E2-2AAC-4712-94A8-4CD271091BAA}"/>
    <cellStyle name="Input 2 13" xfId="5881" xr:uid="{19181A79-3E50-45ED-9BBB-4570876AA87F}"/>
    <cellStyle name="Input 2 2" xfId="641" xr:uid="{66BB8472-EC3D-45D7-A8D2-77AA343BBC7D}"/>
    <cellStyle name="Input 2 2 2" xfId="1200" xr:uid="{4FAB51CF-C7A2-432F-83B3-AA6DE021A5B8}"/>
    <cellStyle name="Input 2 2 2 2" xfId="2448" xr:uid="{6C3C6C7B-AE93-4570-B6D9-ABB684DF2FCC}"/>
    <cellStyle name="Input 2 2 2 3" xfId="2954" xr:uid="{47EED8EB-4400-4C2F-BC9E-72D2D7233822}"/>
    <cellStyle name="Input 2 2 2 4" xfId="3334" xr:uid="{952579A4-18A9-4E6B-80F9-99BD02424278}"/>
    <cellStyle name="Input 2 2 2 5" xfId="2791" xr:uid="{53B56700-1E6A-416A-A7B3-373971DCDA5A}"/>
    <cellStyle name="Input 2 2 2 6" xfId="3278" xr:uid="{59CADBEC-9A99-4EE5-8D65-A2083B0BADA0}"/>
    <cellStyle name="Input 2 2 2 7" xfId="4149" xr:uid="{C70FE6A3-E9A4-4C7C-A9E6-F99678F61F0D}"/>
    <cellStyle name="Input 2 2 3" xfId="1939" xr:uid="{415AAD8A-0E6F-42C2-9C68-0E6AAFA17220}"/>
    <cellStyle name="Input 2 2 4" xfId="1398" xr:uid="{2EDA9BFF-2BF4-44FF-B73F-B37052357100}"/>
    <cellStyle name="Input 2 2 5" xfId="3405" xr:uid="{FC47F60E-5636-4AA7-98C8-B8E58F7385BE}"/>
    <cellStyle name="Input 2 2 6" xfId="3801" xr:uid="{F10C384C-2B66-4BBC-8B71-E2395F11F741}"/>
    <cellStyle name="Input 2 2 7" xfId="3682" xr:uid="{0BC667DC-E8D8-4AD2-ACBF-3D668D10A3FC}"/>
    <cellStyle name="Input 2 2 8" xfId="4388" xr:uid="{1C908477-28F7-4C05-8955-CC4A5F7B8B8A}"/>
    <cellStyle name="Input 2 3" xfId="642" xr:uid="{E8568B78-75B3-4437-8A90-2318A6AD236F}"/>
    <cellStyle name="Input 2 3 2" xfId="1201" xr:uid="{9ED0FD30-28C5-490D-A8B2-52B477D995D1}"/>
    <cellStyle name="Input 2 3 2 2" xfId="2449" xr:uid="{B7DCFF3A-9C79-49C2-BA5D-42F03EEFC1CF}"/>
    <cellStyle name="Input 2 3 2 3" xfId="2955" xr:uid="{90339F19-0C1D-46C6-B3F1-D8C9B0E2894A}"/>
    <cellStyle name="Input 2 3 2 4" xfId="3339" xr:uid="{222413FF-F7C9-4208-A0C1-96533C073C9F}"/>
    <cellStyle name="Input 2 3 2 5" xfId="1813" xr:uid="{020785AC-165B-4EA4-AEA9-EB377B5145CF}"/>
    <cellStyle name="Input 2 3 2 6" xfId="2764" xr:uid="{3B931A08-8E14-4E81-AF41-70AFDB78602B}"/>
    <cellStyle name="Input 2 3 2 7" xfId="3223" xr:uid="{B9437C46-B6E3-4E44-8F9B-C22AA4328192}"/>
    <cellStyle name="Input 2 3 3" xfId="1940" xr:uid="{D8DE1AA6-82C0-47A5-B9A7-444B1F1F9B3D}"/>
    <cellStyle name="Input 2 3 4" xfId="2348" xr:uid="{60250791-27F2-4034-AC4C-92B24407C03F}"/>
    <cellStyle name="Input 2 3 5" xfId="2683" xr:uid="{1577354F-8E35-49F5-A17A-F5BEA0A40599}"/>
    <cellStyle name="Input 2 3 6" xfId="2330" xr:uid="{CE622E0F-3CDB-4F08-8307-E6B05B792C85}"/>
    <cellStyle name="Input 2 3 7" xfId="3533" xr:uid="{5A84154B-BBA9-48BC-BCED-2148F15F11B0}"/>
    <cellStyle name="Input 2 3 8" xfId="3767" xr:uid="{719EB339-A591-47B7-99ED-E1AEF569165C}"/>
    <cellStyle name="Input 2 4" xfId="640" xr:uid="{8F0C7355-B4F8-49AA-9A99-0A37ECDCC50B}"/>
    <cellStyle name="Input 2 4 2" xfId="1199" xr:uid="{335D0653-B585-412B-ADB7-0D35AB7DC2A9}"/>
    <cellStyle name="Input 2 4 2 2" xfId="2447" xr:uid="{E035CA7D-BACB-4019-BB96-B55625198A1C}"/>
    <cellStyle name="Input 2 4 2 3" xfId="2953" xr:uid="{B19542EA-B194-458D-8ED3-C14AE5D655FE}"/>
    <cellStyle name="Input 2 4 2 4" xfId="3326" xr:uid="{BAD22CD9-EB36-4041-961E-0ED28CE9250B}"/>
    <cellStyle name="Input 2 4 2 5" xfId="3589" xr:uid="{C9CF6D98-834F-46CA-AB9F-056540F4F4DE}"/>
    <cellStyle name="Input 2 4 2 6" xfId="4040" xr:uid="{A68FBC4E-4C78-45E2-9FC5-F72AF8906BA5}"/>
    <cellStyle name="Input 2 4 2 7" xfId="4060" xr:uid="{28695352-B4E1-4EDF-9735-27D5AF6042C5}"/>
    <cellStyle name="Input 2 4 3" xfId="1938" xr:uid="{7A5BCCA9-ECC8-4160-96A4-4DE2ED31161C}"/>
    <cellStyle name="Input 2 4 4" xfId="1661" xr:uid="{18816AD1-9235-4C73-BE84-10B9A6AD96AA}"/>
    <cellStyle name="Input 2 4 5" xfId="3365" xr:uid="{385F26F9-4603-4894-99BB-1375BDDDB84A}"/>
    <cellStyle name="Input 2 4 6" xfId="3663" xr:uid="{D601D4AF-361E-4288-A806-A758AC7A13DB}"/>
    <cellStyle name="Input 2 4 7" xfId="2326" xr:uid="{25224316-31FE-43CC-97A4-42F3747721E3}"/>
    <cellStyle name="Input 2 4 8" xfId="3784" xr:uid="{5ED3E240-A329-4A51-B4BC-9A3769D51168}"/>
    <cellStyle name="Input 2 5" xfId="1161" xr:uid="{41A7814B-DD9D-4E9D-AEDF-7EBE65E8A54B}"/>
    <cellStyle name="Input 2 5 2" xfId="2409" xr:uid="{223F29E9-CE23-48E8-8048-CFC04B616C79}"/>
    <cellStyle name="Input 2 5 3" xfId="2915" xr:uid="{3E4A4F7C-3899-4B52-8201-713EA67D8355}"/>
    <cellStyle name="Input 2 5 4" xfId="1796" xr:uid="{7D996A5A-7CAE-465A-8F82-A71EFBD60ECA}"/>
    <cellStyle name="Input 2 5 5" xfId="3484" xr:uid="{B8816847-BE1E-4A44-AD1D-01763C83489E}"/>
    <cellStyle name="Input 2 5 6" xfId="4094" xr:uid="{029EFF86-F75E-45EC-90AC-F4C1547EB38E}"/>
    <cellStyle name="Input 2 5 7" xfId="4216" xr:uid="{7A550100-1663-456B-9398-0FE410AA2D03}"/>
    <cellStyle name="Input 2 6" xfId="1584" xr:uid="{2F70B84A-02E8-43D9-B7A2-7002CB3B0C04}"/>
    <cellStyle name="Input 2 7" xfId="1948" xr:uid="{D52920C7-652B-4D12-BD6A-A541AF96F877}"/>
    <cellStyle name="Input 2 8" xfId="3298" xr:uid="{D9C180AD-8E1A-489B-9067-DE69FA09619E}"/>
    <cellStyle name="Input 2 9" xfId="3579" xr:uid="{83E876D0-2EBF-467A-B4F8-7E9A54188E26}"/>
    <cellStyle name="Input 3" xfId="643" xr:uid="{7DF70E3F-1F26-49E5-8AD5-1E3760B5DBC9}"/>
    <cellStyle name="Input 3 10" xfId="5882" xr:uid="{B350BA14-19FE-4BF0-A638-7CD0056964E5}"/>
    <cellStyle name="Input 3 2" xfId="1202" xr:uid="{5C497522-465D-414F-BEF0-E76FC62EF12A}"/>
    <cellStyle name="Input 3 2 2" xfId="2450" xr:uid="{7A050E85-48AD-457B-BB1B-9307D185B7DB}"/>
    <cellStyle name="Input 3 2 3" xfId="2956" xr:uid="{BBEFA3EC-058D-4F33-8509-B5A70DE34713}"/>
    <cellStyle name="Input 3 2 4" xfId="3331" xr:uid="{CD645249-02E0-4AEF-A199-9DD04C94AC24}"/>
    <cellStyle name="Input 3 2 5" xfId="2862" xr:uid="{7A6B16D3-E68C-42E2-92E0-72DA1C5B5C00}"/>
    <cellStyle name="Input 3 2 6" xfId="2677" xr:uid="{86DBA19B-9437-4747-A5D0-8B40ACF9BAD8}"/>
    <cellStyle name="Input 3 2 7" xfId="4208" xr:uid="{1A7D031A-CE94-42C8-9D0A-04F4B3F305A6}"/>
    <cellStyle name="Input 3 3" xfId="1941" xr:uid="{5B02EA4A-B04C-4E8C-BC08-40B9228BD9CC}"/>
    <cellStyle name="Input 3 4" xfId="2320" xr:uid="{7402C474-0360-41D4-BD44-A61F0113A505}"/>
    <cellStyle name="Input 3 5" xfId="3313" xr:uid="{C59FA19E-E02E-4F32-B02E-7B255F7B3C1D}"/>
    <cellStyle name="Input 3 6" xfId="3940" xr:uid="{C7F9461D-4F3C-427E-A17A-564E81C0C1B6}"/>
    <cellStyle name="Input 3 7" xfId="1819" xr:uid="{849786D5-4BD8-40F7-89CB-75DCDA847008}"/>
    <cellStyle name="Input 3 8" xfId="3516" xr:uid="{4947F463-7165-43C4-B57A-C02D6D6E6DCF}"/>
    <cellStyle name="Input 3 9" xfId="4889" xr:uid="{F913226D-C17C-4E1E-A6F9-4F92876CBAAE}"/>
    <cellStyle name="Input 4" xfId="901" xr:uid="{2D47F70D-4A24-49A0-BE2C-8C046179AAA2}"/>
    <cellStyle name="Input 5" xfId="167" xr:uid="{BE3B7B4E-1520-4667-B188-0C8785D2D92B}"/>
    <cellStyle name="Input 6" xfId="129" xr:uid="{B6CF3AA8-0E19-431E-9023-D5EB0783EB8B}"/>
    <cellStyle name="Input 6 2" xfId="1150" xr:uid="{83E8AC11-A30D-4C46-BB2E-2195F85E928D}"/>
    <cellStyle name="Input 6 2 2" xfId="2398" xr:uid="{9BFA97B9-107E-406D-AB86-0849FBD8841B}"/>
    <cellStyle name="Input 6 2 3" xfId="2904" xr:uid="{6B6BEC76-C94D-4781-B95D-C73D876DEDCE}"/>
    <cellStyle name="Input 6 2 4" xfId="3346" xr:uid="{CEE76B84-7ED5-4B37-AB53-F819B19EAFFB}"/>
    <cellStyle name="Input 6 2 5" xfId="3879" xr:uid="{E9E3C5A5-EECC-4610-9123-133074415CB0}"/>
    <cellStyle name="Input 6 2 6" xfId="2901" xr:uid="{CAC90CBA-E068-48B8-BE9F-C102D7952246}"/>
    <cellStyle name="Input 6 2 7" xfId="3991" xr:uid="{337E1412-3DE3-4C43-9535-C872CFA9CD32}"/>
    <cellStyle name="Input 6 3" xfId="1489" xr:uid="{38897922-3FE8-4AEE-ABB1-8B22D3E57C4B}"/>
    <cellStyle name="Input 6 4" xfId="2236" xr:uid="{4F7E33D7-AF2B-4CFE-85CA-3A2AFE41B585}"/>
    <cellStyle name="Input 6 5" xfId="3144" xr:uid="{5FC3F52C-D461-4EF9-B022-75DFFDF990AA}"/>
    <cellStyle name="Input 6 6" xfId="2360" xr:uid="{F67595C4-C6CB-4607-91BE-5E1F068E0976}"/>
    <cellStyle name="Input 6 7" xfId="4073" xr:uid="{61AE8B60-C876-4EC0-882B-7DA1796A870D}"/>
    <cellStyle name="Input 6 8" xfId="4232" xr:uid="{50909E19-701B-4695-9884-55AAAF7D27E3}"/>
    <cellStyle name="InputData" xfId="4890" xr:uid="{CEFD8405-57B6-4474-B86E-011658EE9DC0}"/>
    <cellStyle name="Level 1" xfId="1384" xr:uid="{C0D0C52F-5934-47EC-B0E8-BD0A04FAD6F7}"/>
    <cellStyle name="Level 2" xfId="4521" xr:uid="{ACC379F1-718B-4114-8DB6-8216D98B7FF2}"/>
    <cellStyle name="Level 3" xfId="1385" xr:uid="{8DAE1A05-0056-4FB7-A285-3E7F57F9BB7A}"/>
    <cellStyle name="Level 4" xfId="4520" xr:uid="{5E2645A0-CBC1-4370-9136-307353D25C3E}"/>
    <cellStyle name="Linked Cell 2" xfId="243" xr:uid="{BDD7BAF7-7C31-4BBF-8DB5-D3B8CCC0B99B}"/>
    <cellStyle name="Linked Cell 2 2" xfId="645" xr:uid="{10F97A60-CB76-4B62-AD3E-F69C81950A0A}"/>
    <cellStyle name="Linked Cell 2 3" xfId="646" xr:uid="{AE290CCA-7D25-47C2-9F9D-1E830C3BBC69}"/>
    <cellStyle name="Linked Cell 2 4" xfId="644" xr:uid="{422BF404-C26C-4ECE-970D-1C44DC98C935}"/>
    <cellStyle name="Linked Cell 2 5" xfId="4891" xr:uid="{62110F59-B9C8-4310-9DFC-400FE55E1738}"/>
    <cellStyle name="Linked Cell 3" xfId="647" xr:uid="{6D47F7EF-7802-4BFA-868F-CDD897B8D63D}"/>
    <cellStyle name="Linked Cell 3 2" xfId="4892" xr:uid="{4139C156-C70A-46FD-9829-C1B75FDB9B8B}"/>
    <cellStyle name="Linked Cell 4" xfId="904" xr:uid="{581A66D7-80C1-42AB-AD7E-CF4B310BA8FD}"/>
    <cellStyle name="Linked Cell 5" xfId="170" xr:uid="{91CA07DB-5188-4374-9045-25F0818120A2}"/>
    <cellStyle name="Linked Cell 6" xfId="130" xr:uid="{2B43A854-432C-4BFB-A20A-6322D7C78969}"/>
    <cellStyle name="Main Heading" xfId="648" xr:uid="{B4E2641C-B485-4C96-B2A0-4A2B43286803}"/>
    <cellStyle name="Neutral 2" xfId="244" xr:uid="{C842C869-9D5D-4FD2-B358-8D5F77F02297}"/>
    <cellStyle name="Neutral 2 2" xfId="650" xr:uid="{CBB5CAD2-FD17-4225-AB5F-EDB9BEC7910D}"/>
    <cellStyle name="Neutral 2 3" xfId="651" xr:uid="{5EC15359-0672-44FC-8D0B-29BA7A4C03B5}"/>
    <cellStyle name="Neutral 2 4" xfId="649" xr:uid="{9C24F533-CE51-4BDA-9162-5BE285122A3F}"/>
    <cellStyle name="Neutral 2 5" xfId="4893" xr:uid="{CF1CEBA0-2BCC-4D2C-9914-D78329E05A9E}"/>
    <cellStyle name="Neutral 3" xfId="652" xr:uid="{F8E50A79-224E-4D0D-91F2-29725D01AC10}"/>
    <cellStyle name="Neutral 3 2" xfId="4894" xr:uid="{3EB25D0B-08F5-4B6C-ACB2-8C09DA1D8500}"/>
    <cellStyle name="Neutral 4" xfId="900" xr:uid="{33184E77-BCB5-433D-BF8B-67D8CF64F3BC}"/>
    <cellStyle name="Neutral 5" xfId="166" xr:uid="{C1FC9DA9-1C57-40A3-9367-1C91DD8BFF4D}"/>
    <cellStyle name="Neutral 6" xfId="131" xr:uid="{712C144C-E452-4D83-949A-FACD84F6BCC6}"/>
    <cellStyle name="Normal" xfId="0" builtinId="0"/>
    <cellStyle name="Normal - Style1 2" xfId="15" xr:uid="{3FBD327E-8F9B-48A3-BEAE-ACD6F962D7AF}"/>
    <cellStyle name="Normal - Style1 2 2" xfId="6044" xr:uid="{B87B5B98-4732-46A0-8B02-7137CAE1CAD4}"/>
    <cellStyle name="Normal 10" xfId="653" xr:uid="{BBBBAC48-9D82-4AB2-A88F-7E61296B1AA7}"/>
    <cellStyle name="Normal 10 2" xfId="4895" xr:uid="{49E684C7-07CC-4C5F-9D41-9DBFFCAFAEBC}"/>
    <cellStyle name="Normal 10 2 2" xfId="6030" xr:uid="{04BF45A6-CFCF-4B41-864E-B16EE77F5141}"/>
    <cellStyle name="Normal 10 2 2 2" xfId="6069" xr:uid="{B5BA332F-2575-4F07-9B54-EA3ED9EC4170}"/>
    <cellStyle name="Normal 10 2 2 2 2" xfId="6040" xr:uid="{EAD77245-1E77-409C-864F-01B8D65DFC2D}"/>
    <cellStyle name="Normal 10 2 2 2 3" xfId="6043" xr:uid="{4706B534-E99D-4545-B1E7-BAEAF6590F70}"/>
    <cellStyle name="Normal 10 2 2 2 3 2" xfId="6087" xr:uid="{474C5CCE-10AC-4E7B-85BF-03247E098C58}"/>
    <cellStyle name="Normal 10 2 2 2 4" xfId="6046" xr:uid="{6A19D007-6C0D-4254-AACF-8ABF16DB53B2}"/>
    <cellStyle name="Normal 10 2 2 3" xfId="6061" xr:uid="{73FC4C4B-3226-435F-AD4F-64CF2A5E40E0}"/>
    <cellStyle name="Normal 10 5" xfId="6085" xr:uid="{A8CD409E-44F2-43F7-B5EC-580ED65A370F}"/>
    <cellStyle name="Normal 11" xfId="654" xr:uid="{729EDB1D-D594-4513-AB60-90B2507988A9}"/>
    <cellStyle name="Normal 11 2" xfId="4897" xr:uid="{70B8C2A6-4949-440B-9746-419B69BE4827}"/>
    <cellStyle name="Normal 11 2 2" xfId="6036" xr:uid="{BBA34D92-CF8F-45E8-A0A8-5A56C0845864}"/>
    <cellStyle name="Normal 11 2 27 3" xfId="6066" xr:uid="{D4DABD69-F4D7-4683-AE15-5E7FEE9ACFF3}"/>
    <cellStyle name="Normal 11 26 2" xfId="1376" xr:uid="{8B16BA37-0283-4003-A0D0-DFAECE3C4253}"/>
    <cellStyle name="Normal 11 26 2 2" xfId="1380" xr:uid="{E439FD7B-BC11-4207-A4D5-EE84B08CB869}"/>
    <cellStyle name="Normal 11 28 2" xfId="6031" xr:uid="{E8E9AB94-BAC5-47A6-A263-0A0248DA5A0B}"/>
    <cellStyle name="Normal 11 28 2 2" xfId="6062" xr:uid="{94693205-B189-4681-ACB8-B622E251A2CA}"/>
    <cellStyle name="Normal 11 28 2 4" xfId="6064" xr:uid="{04051767-3F06-4047-8414-F73942562179}"/>
    <cellStyle name="Normal 11 28 2 6" xfId="6072" xr:uid="{F4895C02-ED72-4BB0-8BF9-A93C10550950}"/>
    <cellStyle name="Normal 11 3" xfId="4896" xr:uid="{A217C144-4706-4DDB-8A9E-FD935E59B233}"/>
    <cellStyle name="Normal 12" xfId="655" xr:uid="{17104984-3B7B-4A80-B1FA-9D75467C79AE}"/>
    <cellStyle name="Normal 12 2" xfId="4899" xr:uid="{857A7E8E-5AB7-43DC-B512-783C1FEE1ED3}"/>
    <cellStyle name="Normal 12 3" xfId="4898" xr:uid="{94190682-9B27-4E14-89AF-4C2913277183}"/>
    <cellStyle name="Normal 13" xfId="656" xr:uid="{8DDF44A0-9A3D-44A1-A069-951F387A557F}"/>
    <cellStyle name="Normal 13 2" xfId="4530" xr:uid="{6330EA35-0795-4BEC-8D63-3E05EC987FAB}"/>
    <cellStyle name="Normal 13 2 10" xfId="5777" xr:uid="{7020C817-69D9-42BD-BD42-C09954469800}"/>
    <cellStyle name="Normal 13 3" xfId="4900" xr:uid="{F56C026E-FD17-44A5-99D0-F9217EB5A43B}"/>
    <cellStyle name="Normal 14" xfId="934" xr:uid="{9A1CB6B3-E88D-4674-A5F4-23CAF5718C11}"/>
    <cellStyle name="Normal 14 2" xfId="4527" xr:uid="{A9B1AD2D-C270-4DF8-8887-0A7A12FFC814}"/>
    <cellStyle name="Normal 14 2 10" xfId="5778" xr:uid="{87E975D8-23EB-4568-8D9A-43AB0346A94E}"/>
    <cellStyle name="Normal 14 2_List of table gaps 2" xfId="6039" xr:uid="{616FCC44-8874-436B-8FB1-FCFA9B1D41EA}"/>
    <cellStyle name="Normal 15" xfId="957" xr:uid="{41526C75-A4D6-4DEE-99C1-9387E0F86C6E}"/>
    <cellStyle name="Normal 15 2" xfId="4525" xr:uid="{9BFF078E-01B7-463E-BB32-205DD0A60CE1}"/>
    <cellStyle name="Normal 16" xfId="1059" xr:uid="{149E431B-7AB4-4A21-8EF2-A210DF7AC7DC}"/>
    <cellStyle name="Normal 16 2" xfId="4901" xr:uid="{FEF49EBF-DB34-40AC-A794-AD42C56C5E41}"/>
    <cellStyle name="Normal 17" xfId="157" xr:uid="{7AAE4B07-56D3-4DDE-B76A-A402E9778A55}"/>
    <cellStyle name="Normal 17 2" xfId="4902" xr:uid="{7B80010E-C175-4624-898E-BD2EB7EB1E42}"/>
    <cellStyle name="Normal 18" xfId="1370" xr:uid="{9AD50896-1289-4D66-9776-761A33468347}"/>
    <cellStyle name="Normal 18 2" xfId="4903" xr:uid="{E9A7DD0D-3CE0-40C3-8BBA-D6908BA5E3CC}"/>
    <cellStyle name="Normal 19" xfId="1387" xr:uid="{963486EE-A6DD-42EA-A254-E8E2AE2F371D}"/>
    <cellStyle name="Normal 19 2" xfId="4904" xr:uid="{FCF6DA8C-E4D5-4676-BB7A-EE6E20E79A29}"/>
    <cellStyle name="Normal 2" xfId="21" xr:uid="{09AA63E1-85EA-48FD-8832-D68F2E491D91}"/>
    <cellStyle name="Normal 2 10" xfId="4905" xr:uid="{20C64DE0-B29C-4311-9624-6F19601EF743}"/>
    <cellStyle name="Normal 2 11" xfId="4906" xr:uid="{ACF9FDAE-1FB3-4888-857B-54BB1B9E3E5A}"/>
    <cellStyle name="Normal 2 12" xfId="4907" xr:uid="{FDAA0D95-D0E4-44A4-B17F-B4F35B18A598}"/>
    <cellStyle name="Normal 2 13" xfId="4908" xr:uid="{442C5CD2-0F67-4831-90A3-DC0AA3EF81F6}"/>
    <cellStyle name="Normal 2 14" xfId="4909" xr:uid="{3F4C7433-E3F2-443B-8B43-B27FE304E27B}"/>
    <cellStyle name="Normal 2 15" xfId="4910" xr:uid="{D60BC044-C5C8-4EA5-B85A-4403CE51B668}"/>
    <cellStyle name="Normal 2 16" xfId="4911" xr:uid="{EF94B8E2-504B-4060-A8CE-2FBF3E2DDF28}"/>
    <cellStyle name="Normal 2 17" xfId="4912" xr:uid="{C2D673AE-83AB-442F-B503-21CF96B17BDA}"/>
    <cellStyle name="Normal 2 18" xfId="4913" xr:uid="{DD01EFD8-BB3C-4B30-A39C-7CC320C753D6}"/>
    <cellStyle name="Normal 2 19" xfId="4914" xr:uid="{2D4437E8-CCB6-499C-B031-6516CBFD3AA1}"/>
    <cellStyle name="Normal 2 2" xfId="20" xr:uid="{E66A52FD-AD85-4B41-95F9-F1B42DF6060F}"/>
    <cellStyle name="Normal 2 2 10" xfId="4916" xr:uid="{A60329D2-529E-461F-B921-27BD47E2E2EE}"/>
    <cellStyle name="Normal 2 2 11" xfId="4917" xr:uid="{6471E444-8535-4E5F-97A0-CD3F2DA81E49}"/>
    <cellStyle name="Normal 2 2 11 2" xfId="4918" xr:uid="{45E6940E-3AA4-473D-A75E-B66B150D9C5B}"/>
    <cellStyle name="Normal 2 2 11 2 2" xfId="4919" xr:uid="{13AEF8CA-D8E8-469C-B7F9-41E7167373A0}"/>
    <cellStyle name="Normal 2 2 11 2 3" xfId="4920" xr:uid="{C464C03C-DB8A-42B3-9816-B89D934E82C4}"/>
    <cellStyle name="Normal 2 2 11 2 4" xfId="4921" xr:uid="{319AD062-B3A3-4F8A-8D25-8F6DB7E2FF8B}"/>
    <cellStyle name="Normal 2 2 11 2 5" xfId="4922" xr:uid="{9ABDA0F6-A060-4559-9967-0686F025B30F}"/>
    <cellStyle name="Normal 2 2 11 2 6" xfId="4923" xr:uid="{A5589F3B-CF8D-4944-8BC8-99CF2F22C121}"/>
    <cellStyle name="Normal 2 2 11 2 7" xfId="4924" xr:uid="{B91CA17A-19EE-40AD-962C-8B05641D589C}"/>
    <cellStyle name="Normal 2 2 11 3" xfId="4925" xr:uid="{69D90F51-E888-4085-AAB6-119912627FFE}"/>
    <cellStyle name="Normal 2 2 11 4" xfId="4926" xr:uid="{A240F279-ED32-465C-A231-781E8259BA4E}"/>
    <cellStyle name="Normal 2 2 11 5" xfId="4927" xr:uid="{F32C9413-81D5-4FB3-A5B2-B7E6FC721B86}"/>
    <cellStyle name="Normal 2 2 11 6" xfId="4928" xr:uid="{DE82D279-1D8B-4A2D-B071-8BDA8DE8253D}"/>
    <cellStyle name="Normal 2 2 11 7" xfId="4929" xr:uid="{583F65C9-C29E-42B3-BF79-EF97923AB5D8}"/>
    <cellStyle name="Normal 2 2 11 8" xfId="4930" xr:uid="{5BB651B7-4CA3-4E6D-92CA-4B9D79246175}"/>
    <cellStyle name="Normal 2 2 12" xfId="4931" xr:uid="{93633E71-4F5B-4D3F-A64D-B49F26ED5F22}"/>
    <cellStyle name="Normal 2 2 13" xfId="4932" xr:uid="{CF6B7A05-1574-4A42-B121-E93A9BDEDC46}"/>
    <cellStyle name="Normal 2 2 13 2" xfId="4933" xr:uid="{2C39863E-9F48-4BD5-B16C-16DAEF3FF547}"/>
    <cellStyle name="Normal 2 2 13 3" xfId="4934" xr:uid="{66A4E1DB-A5FE-4895-9414-AAC507D44195}"/>
    <cellStyle name="Normal 2 2 13 4" xfId="4935" xr:uid="{527DF598-D0F3-4103-80FD-0DBE8E81DC9B}"/>
    <cellStyle name="Normal 2 2 13 5" xfId="4936" xr:uid="{73126128-8732-4CC7-AA31-43E65E1F5BAF}"/>
    <cellStyle name="Normal 2 2 13 6" xfId="4937" xr:uid="{DFF4FDB0-1A47-42E8-8BEB-D238578862D2}"/>
    <cellStyle name="Normal 2 2 13 7" xfId="4938" xr:uid="{4676219D-54A7-4D49-8C72-3E032D678BF2}"/>
    <cellStyle name="Normal 2 2 14" xfId="4939" xr:uid="{A970CCC2-0022-457B-8208-44ADA5A3041F}"/>
    <cellStyle name="Normal 2 2 15" xfId="4940" xr:uid="{0D46D08E-1F65-40ED-9E0B-C30BC4EDEFAA}"/>
    <cellStyle name="Normal 2 2 16" xfId="4941" xr:uid="{E78D678E-00E5-442E-89E6-A51C49ADA98F}"/>
    <cellStyle name="Normal 2 2 17" xfId="4942" xr:uid="{7F6A063B-47DB-4736-96A8-FAC59B957164}"/>
    <cellStyle name="Normal 2 2 18" xfId="4943" xr:uid="{20A7A2B0-B270-4AC5-9212-DD373354BF7A}"/>
    <cellStyle name="Normal 2 2 19" xfId="4944" xr:uid="{1D1F35D0-7EF4-4C86-BFDA-277C12608155}"/>
    <cellStyle name="Normal 2 2 2" xfId="148" xr:uid="{63B06D85-34EB-466C-9047-C0BC41A111FE}"/>
    <cellStyle name="Normal 2 2 2 10" xfId="4946" xr:uid="{DDA6D84D-DE2C-4769-A335-3C716B256A09}"/>
    <cellStyle name="Normal 2 2 2 11" xfId="4947" xr:uid="{2605C692-166D-4C69-BF8C-6603F2C5D86F}"/>
    <cellStyle name="Normal 2 2 2 11 2" xfId="4948" xr:uid="{615BC96C-14D1-4C6D-8B67-3AAB55EFE98F}"/>
    <cellStyle name="Normal 2 2 2 11 2 2" xfId="4949" xr:uid="{02D87AD1-7553-4B9C-8ED8-33F3FBAEE98A}"/>
    <cellStyle name="Normal 2 2 2 11 2 3" xfId="4950" xr:uid="{B5070785-8F98-49DF-A442-9EE7754C94EB}"/>
    <cellStyle name="Normal 2 2 2 11 2 4" xfId="4951" xr:uid="{C7CBADF7-0F4F-46EF-BBD2-E75B07F67C1B}"/>
    <cellStyle name="Normal 2 2 2 11 2 5" xfId="4952" xr:uid="{B2F8A791-9680-4904-B58B-7D212A7A3872}"/>
    <cellStyle name="Normal 2 2 2 11 2 6" xfId="4953" xr:uid="{1A331E46-BB8D-4660-A572-05CDE09C39A6}"/>
    <cellStyle name="Normal 2 2 2 11 2 7" xfId="4954" xr:uid="{CAF439C6-1285-41CD-93D6-DB8F54FC535D}"/>
    <cellStyle name="Normal 2 2 2 11 3" xfId="4955" xr:uid="{E3668486-A6E9-4C63-91BA-AC6A12BED74C}"/>
    <cellStyle name="Normal 2 2 2 11 4" xfId="4956" xr:uid="{77A967B8-CF9C-4216-A638-50B19B98F21B}"/>
    <cellStyle name="Normal 2 2 2 11 5" xfId="4957" xr:uid="{92E127DE-AF90-479F-8319-9A46C8FBB2B4}"/>
    <cellStyle name="Normal 2 2 2 11 6" xfId="4958" xr:uid="{F3B042CE-E2F0-4B58-A85D-A8261CFA0744}"/>
    <cellStyle name="Normal 2 2 2 11 7" xfId="4959" xr:uid="{11C8A284-318D-4D91-98F7-C7B7113A05F0}"/>
    <cellStyle name="Normal 2 2 2 11 8" xfId="4960" xr:uid="{2B131D82-C9D8-47A1-BDF4-6FD530658EA2}"/>
    <cellStyle name="Normal 2 2 2 12" xfId="4961" xr:uid="{D82FDBD5-BFD5-4401-8FB4-579BDDAAB205}"/>
    <cellStyle name="Normal 2 2 2 13" xfId="4962" xr:uid="{814B1258-FF6B-42C2-8641-29E3DE5C3A08}"/>
    <cellStyle name="Normal 2 2 2 13 2" xfId="4963" xr:uid="{0CE466B0-C829-49FE-9583-3734C2A4BBC7}"/>
    <cellStyle name="Normal 2 2 2 13 3" xfId="4964" xr:uid="{7F5CE2A7-22B4-4693-8A39-06EFF1725351}"/>
    <cellStyle name="Normal 2 2 2 13 4" xfId="4965" xr:uid="{479E9479-D863-408D-8D18-8861E46348BE}"/>
    <cellStyle name="Normal 2 2 2 13 5" xfId="4966" xr:uid="{7D4ADCDC-90B5-4067-922C-F3A94D8DDA00}"/>
    <cellStyle name="Normal 2 2 2 13 6" xfId="4967" xr:uid="{B40786EE-E8A1-4166-965B-3D35317A1BE1}"/>
    <cellStyle name="Normal 2 2 2 13 7" xfId="4968" xr:uid="{54CC7095-375C-4C8B-81B9-4C6D8A9ED654}"/>
    <cellStyle name="Normal 2 2 2 14" xfId="4969" xr:uid="{5ADB1606-AF55-4342-B27E-5315CB494F8A}"/>
    <cellStyle name="Normal 2 2 2 15" xfId="4970" xr:uid="{D4D6248A-7EFA-4936-A2FE-1CF269BC13FD}"/>
    <cellStyle name="Normal 2 2 2 16" xfId="4971" xr:uid="{270A45D1-BA2B-4B20-BEE4-283E686A9470}"/>
    <cellStyle name="Normal 2 2 2 17" xfId="4972" xr:uid="{352ED69C-37DF-4383-8FE8-083243F2F9F0}"/>
    <cellStyle name="Normal 2 2 2 18" xfId="4973" xr:uid="{BCAD4848-7C3F-4176-960A-A0A8C53FF5E5}"/>
    <cellStyle name="Normal 2 2 2 19" xfId="4974" xr:uid="{79BD6194-AC7B-44F3-9132-2963E9D6D1C9}"/>
    <cellStyle name="Normal 2 2 2 2" xfId="154" xr:uid="{E45E697D-102A-4629-9578-7D93EC1AFBC1}"/>
    <cellStyle name="Normal 2 2 2 2 10" xfId="4976" xr:uid="{234F0ED9-A671-4D8F-ACF5-39A9383D05F9}"/>
    <cellStyle name="Normal 2 2 2 2 11" xfId="4977" xr:uid="{1280AC7E-BAB0-4208-81DD-9EE6143BCC15}"/>
    <cellStyle name="Normal 2 2 2 2 11 2" xfId="4978" xr:uid="{0924AA9B-501B-47A6-9816-3BDB4293DA98}"/>
    <cellStyle name="Normal 2 2 2 2 11 3" xfId="4979" xr:uid="{B8B0FC80-4FCE-4CCB-854D-DF52CAFED0C1}"/>
    <cellStyle name="Normal 2 2 2 2 11 4" xfId="4980" xr:uid="{ACE44165-5BA8-464B-99FA-8D5E11189D1D}"/>
    <cellStyle name="Normal 2 2 2 2 11 5" xfId="4981" xr:uid="{7D5331EE-FEC8-4B62-96CF-2E2A16878FA7}"/>
    <cellStyle name="Normal 2 2 2 2 11 6" xfId="4982" xr:uid="{AF703B52-2EDE-44EE-90EA-D75CCBC427A2}"/>
    <cellStyle name="Normal 2 2 2 2 11 7" xfId="4983" xr:uid="{EC1672FE-1ED7-4216-91BC-58EB39ABA0AA}"/>
    <cellStyle name="Normal 2 2 2 2 12" xfId="4984" xr:uid="{124696F6-88B4-4ECB-8118-81C570C1637D}"/>
    <cellStyle name="Normal 2 2 2 2 13" xfId="4985" xr:uid="{C59C413B-7B09-4719-BCEF-319A05EBF3B1}"/>
    <cellStyle name="Normal 2 2 2 2 14" xfId="4986" xr:uid="{1215A851-021F-4184-8747-11101A0DC6B8}"/>
    <cellStyle name="Normal 2 2 2 2 15" xfId="4987" xr:uid="{EA66D90B-EA6C-4CF5-800E-DFBA2ED0DF96}"/>
    <cellStyle name="Normal 2 2 2 2 16" xfId="4988" xr:uid="{CF5354F8-E425-4173-B19B-226CA543066F}"/>
    <cellStyle name="Normal 2 2 2 2 17" xfId="4989" xr:uid="{DDD198A6-62DD-4D99-9847-BB89FB2EF7DD}"/>
    <cellStyle name="Normal 2 2 2 2 18" xfId="4990" xr:uid="{9C920921-54A1-44AB-B174-68FB8E4AFB74}"/>
    <cellStyle name="Normal 2 2 2 2 19" xfId="4991" xr:uid="{D8E73A0B-6A13-4AF1-9FC5-E808DD8A927D}"/>
    <cellStyle name="Normal 2 2 2 2 2" xfId="4992" xr:uid="{C73D931C-4DA9-4F6B-9809-D17533F7F5D1}"/>
    <cellStyle name="Normal 2 2 2 2 2 10" xfId="4993" xr:uid="{65A6BB7B-A433-4E1D-B7A9-06618703F991}"/>
    <cellStyle name="Normal 2 2 2 2 2 11" xfId="4994" xr:uid="{6ED04C2F-A5EB-47F1-96BF-DDA8C81705C5}"/>
    <cellStyle name="Normal 2 2 2 2 2 11 2" xfId="4995" xr:uid="{550AE548-0BB1-4632-BCCE-29A5F4D612F3}"/>
    <cellStyle name="Normal 2 2 2 2 2 11 3" xfId="4996" xr:uid="{F4A06868-D159-4299-BA6E-19EE95C4BD90}"/>
    <cellStyle name="Normal 2 2 2 2 2 11 4" xfId="4997" xr:uid="{44C95D7A-1A85-4DBC-AFD7-03519D63F4CA}"/>
    <cellStyle name="Normal 2 2 2 2 2 11 5" xfId="4998" xr:uid="{ED2A41A8-62A3-410C-9FF4-A24208140F41}"/>
    <cellStyle name="Normal 2 2 2 2 2 11 6" xfId="4999" xr:uid="{B856A70A-9F88-4B92-8C14-1857451D77DA}"/>
    <cellStyle name="Normal 2 2 2 2 2 11 7" xfId="5000" xr:uid="{C4689535-1A5A-4137-BA37-999C6AA2EF3D}"/>
    <cellStyle name="Normal 2 2 2 2 2 12" xfId="5001" xr:uid="{4C139411-96E2-4896-995E-17DCF6CEDEB7}"/>
    <cellStyle name="Normal 2 2 2 2 2 13" xfId="5002" xr:uid="{2AF2D8F6-4FA0-43A8-B9B1-4A4634DBFA79}"/>
    <cellStyle name="Normal 2 2 2 2 2 14" xfId="5003" xr:uid="{D7D8D261-1F04-4551-B91D-F2402A6E7AEB}"/>
    <cellStyle name="Normal 2 2 2 2 2 15" xfId="5004" xr:uid="{B0E4ADDC-E928-4D84-A8DD-F801885EBDC1}"/>
    <cellStyle name="Normal 2 2 2 2 2 16" xfId="5005" xr:uid="{DED66D9B-8FA0-4669-8AB3-6364271D15AA}"/>
    <cellStyle name="Normal 2 2 2 2 2 17" xfId="5006" xr:uid="{A1A1D4CA-FB6B-4F50-AE88-3204FA15F824}"/>
    <cellStyle name="Normal 2 2 2 2 2 18" xfId="5007" xr:uid="{8800BC1F-67BD-4AD9-BDA1-C9541965FAD9}"/>
    <cellStyle name="Normal 2 2 2 2 2 19" xfId="5008" xr:uid="{585F0D5A-AA20-4287-998B-73C4D07D89DF}"/>
    <cellStyle name="Normal 2 2 2 2 2 2" xfId="5009" xr:uid="{14C77FBE-4C19-4532-AFC1-7652E897A68F}"/>
    <cellStyle name="Normal 2 2 2 2 2 2 10" xfId="5010" xr:uid="{4AFBFC7F-BCB8-4A37-9C5E-50B7B298A21B}"/>
    <cellStyle name="Normal 2 2 2 2 2 2 10 2" xfId="5011" xr:uid="{1CF96CD1-AA1B-41F2-81AF-63058AB44ECD}"/>
    <cellStyle name="Normal 2 2 2 2 2 2 10 3" xfId="5012" xr:uid="{A3897A0E-0C8A-4E24-9237-0CAE65BFE40E}"/>
    <cellStyle name="Normal 2 2 2 2 2 2 10 4" xfId="5013" xr:uid="{D29EB6E0-8318-461C-962E-A70A58673DE4}"/>
    <cellStyle name="Normal 2 2 2 2 2 2 10 5" xfId="5014" xr:uid="{9109EA93-BF11-4493-A24D-352A7D5EEAB6}"/>
    <cellStyle name="Normal 2 2 2 2 2 2 10 6" xfId="5015" xr:uid="{4046D4A0-F0C2-46AB-AC58-99B25512C010}"/>
    <cellStyle name="Normal 2 2 2 2 2 2 10 7" xfId="5016" xr:uid="{9D6703EB-07F7-4CDF-A8CE-EC9BB0763C7A}"/>
    <cellStyle name="Normal 2 2 2 2 2 2 11" xfId="5017" xr:uid="{D849D4C9-8971-40E6-A2A9-801215BB92D0}"/>
    <cellStyle name="Normal 2 2 2 2 2 2 12" xfId="5018" xr:uid="{35F12CD7-4CA9-4CE9-A484-C25CC739F5BE}"/>
    <cellStyle name="Normal 2 2 2 2 2 2 13" xfId="5019" xr:uid="{240494E4-3D29-4EB0-B815-5219F8218AAE}"/>
    <cellStyle name="Normal 2 2 2 2 2 2 14" xfId="5020" xr:uid="{E35C8AFA-F5C4-4CF3-91C4-7D249E887F66}"/>
    <cellStyle name="Normal 2 2 2 2 2 2 15" xfId="5021" xr:uid="{12D404D8-D301-43F4-8130-D5E6D146FE81}"/>
    <cellStyle name="Normal 2 2 2 2 2 2 16" xfId="5022" xr:uid="{7F5FEAA7-6598-4B5A-BAA2-2341502AAFA2}"/>
    <cellStyle name="Normal 2 2 2 2 2 2 17" xfId="5023" xr:uid="{32172E5B-8940-4B27-909E-8285670EC6E6}"/>
    <cellStyle name="Normal 2 2 2 2 2 2 18" xfId="5024" xr:uid="{61F6B6B7-1308-4F7F-956A-8297183A9068}"/>
    <cellStyle name="Normal 2 2 2 2 2 2 19" xfId="5025" xr:uid="{A30BE4EA-D652-4387-95B7-7D0698CFA306}"/>
    <cellStyle name="Normal 2 2 2 2 2 2 2" xfId="5026" xr:uid="{CFB340AA-DDA6-420C-BF2F-4371298F9895}"/>
    <cellStyle name="Normal 2 2 2 2 2 2 2 10" xfId="5027" xr:uid="{C07322EA-61A3-405C-BFD0-C3227D673BB7}"/>
    <cellStyle name="Normal 2 2 2 2 2 2 2 10 2" xfId="5028" xr:uid="{FC5B34B6-3162-42CB-8FD3-6748B6A09D34}"/>
    <cellStyle name="Normal 2 2 2 2 2 2 2 10 3" xfId="5029" xr:uid="{D9A461C6-294E-4457-BBEC-87633E264ED5}"/>
    <cellStyle name="Normal 2 2 2 2 2 2 2 10 4" xfId="5030" xr:uid="{45143F2D-6D95-43CA-8A6C-520545D0F88E}"/>
    <cellStyle name="Normal 2 2 2 2 2 2 2 10 5" xfId="5031" xr:uid="{02DBD8B0-5C2A-4843-9A7C-3B251ACD1453}"/>
    <cellStyle name="Normal 2 2 2 2 2 2 2 10 6" xfId="5032" xr:uid="{8AB98A5F-70F2-42E4-829D-6CCC60F7934C}"/>
    <cellStyle name="Normal 2 2 2 2 2 2 2 10 7" xfId="5033" xr:uid="{08C3208B-5530-41EA-AA2C-B0A0F9EE39C0}"/>
    <cellStyle name="Normal 2 2 2 2 2 2 2 11" xfId="5034" xr:uid="{35915DED-DD44-4BA8-8A77-135D4E48AFE2}"/>
    <cellStyle name="Normal 2 2 2 2 2 2 2 12" xfId="5035" xr:uid="{8C330858-EA32-4F08-9696-050095BF8672}"/>
    <cellStyle name="Normal 2 2 2 2 2 2 2 13" xfId="5036" xr:uid="{4DC65A38-88B1-40D2-BBE2-3DDFE115ADBF}"/>
    <cellStyle name="Normal 2 2 2 2 2 2 2 14" xfId="5037" xr:uid="{350CEFF4-6C96-4534-B78A-E591C0C0D08C}"/>
    <cellStyle name="Normal 2 2 2 2 2 2 2 15" xfId="5038" xr:uid="{7FA3CA49-1E8A-4D3F-A42F-830C8CA4CDA2}"/>
    <cellStyle name="Normal 2 2 2 2 2 2 2 16" xfId="5039" xr:uid="{E976438C-68ED-4865-A554-34C37FA58610}"/>
    <cellStyle name="Normal 2 2 2 2 2 2 2 17" xfId="5040" xr:uid="{F70E9D3D-ADFC-4515-B632-AE0AD72C82C2}"/>
    <cellStyle name="Normal 2 2 2 2 2 2 2 18" xfId="5041" xr:uid="{A4801464-F5E5-48B7-A853-474CB0BBA7C6}"/>
    <cellStyle name="Normal 2 2 2 2 2 2 2 19" xfId="5042" xr:uid="{62199CD2-E7E5-4230-9B92-C835645FB6EE}"/>
    <cellStyle name="Normal 2 2 2 2 2 2 2 2" xfId="5043" xr:uid="{66B7208B-ACD2-4F47-ADEC-E7C094EF04F8}"/>
    <cellStyle name="Normal 2 2 2 2 2 2 2 2 10" xfId="5044" xr:uid="{089CA3EB-C14E-44D5-B373-F5E08740B2AF}"/>
    <cellStyle name="Normal 2 2 2 2 2 2 2 2 11" xfId="5045" xr:uid="{5056FD50-37C3-4374-B5B2-C1A27E6F0934}"/>
    <cellStyle name="Normal 2 2 2 2 2 2 2 2 12" xfId="5046" xr:uid="{73F62564-9B37-48F6-86FE-193480048059}"/>
    <cellStyle name="Normal 2 2 2 2 2 2 2 2 13" xfId="5047" xr:uid="{0F7BB603-745F-4BDE-ADF1-7BDD5B4B0034}"/>
    <cellStyle name="Normal 2 2 2 2 2 2 2 2 14" xfId="5048" xr:uid="{BFD7D9D6-8916-4AB4-8B4D-7FA646D46073}"/>
    <cellStyle name="Normal 2 2 2 2 2 2 2 2 15" xfId="5049" xr:uid="{3B926F85-190B-460D-A1DC-6FAAD159DD4C}"/>
    <cellStyle name="Normal 2 2 2 2 2 2 2 2 16" xfId="5050" xr:uid="{8E20609E-E12C-435E-8100-AB2353A30E45}"/>
    <cellStyle name="Normal 2 2 2 2 2 2 2 2 17" xfId="5051" xr:uid="{7CA748B1-8460-4072-8F06-F4C59B949572}"/>
    <cellStyle name="Normal 2 2 2 2 2 2 2 2 18" xfId="5052" xr:uid="{C7692A99-DF30-460A-9C53-199E2899F6DC}"/>
    <cellStyle name="Normal 2 2 2 2 2 2 2 2 19" xfId="5053" xr:uid="{98FDF9E3-17E7-421E-A2F2-7B2719EB69D9}"/>
    <cellStyle name="Normal 2 2 2 2 2 2 2 2 2" xfId="5054" xr:uid="{CE4E274C-D9B1-4200-9C07-1D3B23135B5A}"/>
    <cellStyle name="Normal 2 2 2 2 2 2 2 2 2 10" xfId="5055" xr:uid="{08E9C0FA-AE6E-4538-A6D6-FFB4171592C2}"/>
    <cellStyle name="Normal 2 2 2 2 2 2 2 2 2 11" xfId="5056" xr:uid="{E37D526E-822F-4625-BC45-A18063422E62}"/>
    <cellStyle name="Normal 2 2 2 2 2 2 2 2 2 12" xfId="5057" xr:uid="{93DC4B67-8B20-47C3-A012-A002655B7E32}"/>
    <cellStyle name="Normal 2 2 2 2 2 2 2 2 2 13" xfId="5058" xr:uid="{19E7C0CF-AF7F-408B-AFD0-DA2B25B49368}"/>
    <cellStyle name="Normal 2 2 2 2 2 2 2 2 2 14" xfId="5059" xr:uid="{2F209AD7-D9FC-46FC-8C24-087CFB364139}"/>
    <cellStyle name="Normal 2 2 2 2 2 2 2 2 2 15" xfId="5060" xr:uid="{CD1DDAB4-8C33-4947-BE50-B958B37AD318}"/>
    <cellStyle name="Normal 2 2 2 2 2 2 2 2 2 16" xfId="5061" xr:uid="{271A9521-0AFF-47B0-A3A6-A99F17DD3C86}"/>
    <cellStyle name="Normal 2 2 2 2 2 2 2 2 2 17" xfId="5062" xr:uid="{5EF2DFD6-5D29-4AA3-93A0-AA03FA38DFD0}"/>
    <cellStyle name="Normal 2 2 2 2 2 2 2 2 2 18" xfId="5063" xr:uid="{95BAF1E4-A72F-43F4-8826-9A4CFE744497}"/>
    <cellStyle name="Normal 2 2 2 2 2 2 2 2 2 19" xfId="5064" xr:uid="{8F2BB098-E848-4C15-9373-29ECEA80D787}"/>
    <cellStyle name="Normal 2 2 2 2 2 2 2 2 2 2" xfId="5065" xr:uid="{45A67EFC-DCD8-43F8-9017-DB5BEC86D836}"/>
    <cellStyle name="Normal 2 2 2 2 2 2 2 2 2 2 10" xfId="5066" xr:uid="{7320D118-F29C-46C6-B672-FEF408BCDFF0}"/>
    <cellStyle name="Normal 2 2 2 2 2 2 2 2 2 2 11" xfId="5067" xr:uid="{C0B5AF6B-29BA-407C-B0D7-C2D107BCA6BE}"/>
    <cellStyle name="Normal 2 2 2 2 2 2 2 2 2 2 12" xfId="5068" xr:uid="{3FC805C0-93C2-48CB-8C93-05A6DF96963F}"/>
    <cellStyle name="Normal 2 2 2 2 2 2 2 2 2 2 13" xfId="5069" xr:uid="{4C903A2E-6D7E-4F4D-8D10-E4184604B8A5}"/>
    <cellStyle name="Normal 2 2 2 2 2 2 2 2 2 2 14" xfId="5070" xr:uid="{DBB36650-C065-4377-BE52-20E8B3AEF624}"/>
    <cellStyle name="Normal 2 2 2 2 2 2 2 2 2 2 15" xfId="5071" xr:uid="{1FC57567-2DC6-4308-8CF4-7AA31F3687AE}"/>
    <cellStyle name="Normal 2 2 2 2 2 2 2 2 2 2 16" xfId="5072" xr:uid="{539C265A-87AF-44FE-8A79-58F33439E5AD}"/>
    <cellStyle name="Normal 2 2 2 2 2 2 2 2 2 2 17" xfId="5073" xr:uid="{3B2BEF3B-4F9C-4472-B647-988B8D16C363}"/>
    <cellStyle name="Normal 2 2 2 2 2 2 2 2 2 2 18" xfId="5074" xr:uid="{3EA1E019-6AF8-42F4-9FCF-092177DDD47F}"/>
    <cellStyle name="Normal 2 2 2 2 2 2 2 2 2 2 2" xfId="5075" xr:uid="{06FAD31A-5856-44F3-9F35-61E191F6E416}"/>
    <cellStyle name="Normal 2 2 2 2 2 2 2 2 2 2 2 2" xfId="5076" xr:uid="{544752F0-7CDD-409D-B0E0-F7D9C956DF32}"/>
    <cellStyle name="Normal 2 2 2 2 2 2 2 2 2 2 2 2 2" xfId="5077" xr:uid="{3D0DF7F4-7231-4864-B139-E3C0B16332F9}"/>
    <cellStyle name="Normal 2 2 2 2 2 2 2 2 2 2 2 2 3" xfId="5078" xr:uid="{22572F68-B82F-4753-8B42-53812ABE2E19}"/>
    <cellStyle name="Normal 2 2 2 2 2 2 2 2 2 2 2 2 4" xfId="5079" xr:uid="{A87FAF61-F8F3-4D73-87C0-7C43DDEE9C7A}"/>
    <cellStyle name="Normal 2 2 2 2 2 2 2 2 2 2 2 2 5" xfId="5080" xr:uid="{D9AA4AEB-C470-4032-8586-D9721EB57E92}"/>
    <cellStyle name="Normal 2 2 2 2 2 2 2 2 2 2 2 2 6" xfId="5081" xr:uid="{C31DAEF1-1F1F-4236-8D3E-2DA80ECD5E6E}"/>
    <cellStyle name="Normal 2 2 2 2 2 2 2 2 2 2 2 2 7" xfId="5082" xr:uid="{328748C8-0801-465B-86B0-85A6F5B334BD}"/>
    <cellStyle name="Normal 2 2 2 2 2 2 2 2 2 2 2 3" xfId="5083" xr:uid="{C95338AA-16CF-4E3E-B755-086AF1FB222D}"/>
    <cellStyle name="Normal 2 2 2 2 2 2 2 2 2 2 2 4" xfId="5084" xr:uid="{293EA72E-54E9-48D8-9490-544B55317152}"/>
    <cellStyle name="Normal 2 2 2 2 2 2 2 2 2 2 2 5" xfId="5085" xr:uid="{AD86A25D-82A2-46B2-A5CE-ABBF5FB17AC6}"/>
    <cellStyle name="Normal 2 2 2 2 2 2 2 2 2 2 2 6" xfId="5086" xr:uid="{7B162A44-E97D-4866-A8C9-5B424D32845E}"/>
    <cellStyle name="Normal 2 2 2 2 2 2 2 2 2 2 2 7" xfId="5087" xr:uid="{44D34758-1B33-49FE-BAF5-AC373431BC7C}"/>
    <cellStyle name="Normal 2 2 2 2 2 2 2 2 2 2 2 8" xfId="5088" xr:uid="{694B9982-280A-47A6-836E-713F13033A69}"/>
    <cellStyle name="Normal 2 2 2 2 2 2 2 2 2 2 3" xfId="5089" xr:uid="{F4E042B8-BC10-433A-BF44-3BA695A7DEE0}"/>
    <cellStyle name="Normal 2 2 2 2 2 2 2 2 2 2 4" xfId="5090" xr:uid="{976B6257-09F3-4B7E-93A1-FF54CD0550B7}"/>
    <cellStyle name="Normal 2 2 2 2 2 2 2 2 2 2 5" xfId="5091" xr:uid="{72F496E6-1C7E-4FEE-804F-3A4B8CB540B8}"/>
    <cellStyle name="Normal 2 2 2 2 2 2 2 2 2 2 5 2" xfId="5092" xr:uid="{31967063-2913-4B1C-991A-70DE6460B513}"/>
    <cellStyle name="Normal 2 2 2 2 2 2 2 2 2 2 5 3" xfId="5093" xr:uid="{2C586052-C119-482C-BCCA-02BA8769E6D7}"/>
    <cellStyle name="Normal 2 2 2 2 2 2 2 2 2 2 5 4" xfId="5094" xr:uid="{2DA21D62-18CB-4F82-81E1-E2AC136B4EBD}"/>
    <cellStyle name="Normal 2 2 2 2 2 2 2 2 2 2 5 5" xfId="5095" xr:uid="{4B662A05-15DD-4EB3-A991-1DD75C0F339B}"/>
    <cellStyle name="Normal 2 2 2 2 2 2 2 2 2 2 5 6" xfId="5096" xr:uid="{0ED44B8C-89C7-4EA1-87C4-CD745D1C089F}"/>
    <cellStyle name="Normal 2 2 2 2 2 2 2 2 2 2 5 7" xfId="5097" xr:uid="{5E2135E4-8FAB-48C5-BF50-12376D2F91D5}"/>
    <cellStyle name="Normal 2 2 2 2 2 2 2 2 2 2 6" xfId="5098" xr:uid="{BE2B5423-B63B-45DC-8F37-40D853D048C1}"/>
    <cellStyle name="Normal 2 2 2 2 2 2 2 2 2 2 7" xfId="5099" xr:uid="{A7839B58-535C-429E-826E-E48DE57EAF2F}"/>
    <cellStyle name="Normal 2 2 2 2 2 2 2 2 2 2 8" xfId="5100" xr:uid="{00534F71-5C93-4B2F-930A-7BD1E60AE961}"/>
    <cellStyle name="Normal 2 2 2 2 2 2 2 2 2 2 9" xfId="5101" xr:uid="{9A59F9DC-FAEE-4271-A82E-FAF5E8D289C3}"/>
    <cellStyle name="Normal 2 2 2 2 2 2 2 2 2 3" xfId="5102" xr:uid="{F1429863-033E-45B5-95E6-7EE072F1F9BE}"/>
    <cellStyle name="Normal 2 2 2 2 2 2 2 2 2 4" xfId="5103" xr:uid="{8C964F87-FDD5-48EC-A3CB-2EFDD9D15437}"/>
    <cellStyle name="Normal 2 2 2 2 2 2 2 2 2 4 2" xfId="5104" xr:uid="{0197753A-D3DA-4545-B8EE-C86517D0E27C}"/>
    <cellStyle name="Normal 2 2 2 2 2 2 2 2 2 4 2 2" xfId="5105" xr:uid="{A420D9B0-8AC5-429C-AFB2-89E6351F0E15}"/>
    <cellStyle name="Normal 2 2 2 2 2 2 2 2 2 4 2 3" xfId="5106" xr:uid="{709FA576-E005-41F5-BC1F-962FB1D7A894}"/>
    <cellStyle name="Normal 2 2 2 2 2 2 2 2 2 4 2 4" xfId="5107" xr:uid="{659B9521-CEAB-4FCA-81AF-41612458FBBE}"/>
    <cellStyle name="Normal 2 2 2 2 2 2 2 2 2 4 2 5" xfId="5108" xr:uid="{A23B5D6E-6248-4C2D-820D-0B7AE3F64041}"/>
    <cellStyle name="Normal 2 2 2 2 2 2 2 2 2 4 2 6" xfId="5109" xr:uid="{F5D2DB77-8CD4-443E-8B32-B4A97D11F2FF}"/>
    <cellStyle name="Normal 2 2 2 2 2 2 2 2 2 4 2 7" xfId="5110" xr:uid="{D18652B9-C410-4BCC-9089-4037EEAA1142}"/>
    <cellStyle name="Normal 2 2 2 2 2 2 2 2 2 4 3" xfId="5111" xr:uid="{1B0AC129-1756-4C8D-8B94-8FE09C9A588D}"/>
    <cellStyle name="Normal 2 2 2 2 2 2 2 2 2 4 4" xfId="5112" xr:uid="{8232B6DB-4A3D-46DD-910F-DC8E5B9A9BB1}"/>
    <cellStyle name="Normal 2 2 2 2 2 2 2 2 2 4 5" xfId="5113" xr:uid="{F61147BD-8D99-4292-8B87-EA79C959E08D}"/>
    <cellStyle name="Normal 2 2 2 2 2 2 2 2 2 4 6" xfId="5114" xr:uid="{AD01DD19-3720-4311-B6BE-6A01454B69A4}"/>
    <cellStyle name="Normal 2 2 2 2 2 2 2 2 2 4 7" xfId="5115" xr:uid="{E105C22C-3151-4813-B2AF-4306A2558B51}"/>
    <cellStyle name="Normal 2 2 2 2 2 2 2 2 2 4 8" xfId="5116" xr:uid="{BBEF5EC6-FAC3-4F0B-ADFE-D74557BDD7C9}"/>
    <cellStyle name="Normal 2 2 2 2 2 2 2 2 2 5" xfId="5117" xr:uid="{583664D2-F77D-40FA-BABF-8FE4E8B99BEA}"/>
    <cellStyle name="Normal 2 2 2 2 2 2 2 2 2 6" xfId="5118" xr:uid="{4B1E810E-23A5-4B25-BFCE-DAB4CCC3FA64}"/>
    <cellStyle name="Normal 2 2 2 2 2 2 2 2 2 6 2" xfId="5119" xr:uid="{9BB53815-9787-4115-9EA3-68D8E04A359B}"/>
    <cellStyle name="Normal 2 2 2 2 2 2 2 2 2 6 3" xfId="5120" xr:uid="{80BAC5DB-34C9-47EB-8239-FB9DA7A7B2B6}"/>
    <cellStyle name="Normal 2 2 2 2 2 2 2 2 2 6 4" xfId="5121" xr:uid="{E68899F8-B467-4961-9E68-5C1403E159E2}"/>
    <cellStyle name="Normal 2 2 2 2 2 2 2 2 2 6 5" xfId="5122" xr:uid="{FA22705F-987A-4723-839D-0BE38D675A0D}"/>
    <cellStyle name="Normal 2 2 2 2 2 2 2 2 2 6 6" xfId="5123" xr:uid="{93CE7510-1761-40A5-B1E8-F0DFECD45982}"/>
    <cellStyle name="Normal 2 2 2 2 2 2 2 2 2 6 7" xfId="5124" xr:uid="{AC3F09C8-D998-432E-A18F-DADA6485211F}"/>
    <cellStyle name="Normal 2 2 2 2 2 2 2 2 2 7" xfId="5125" xr:uid="{C2BC2152-9D20-4926-A84B-E321992F7612}"/>
    <cellStyle name="Normal 2 2 2 2 2 2 2 2 2 8" xfId="5126" xr:uid="{477EEF85-02A3-4E14-A522-DDFEC30648EB}"/>
    <cellStyle name="Normal 2 2 2 2 2 2 2 2 2 9" xfId="5127" xr:uid="{CDA64743-B3D4-4C57-AE76-7DC97C1AD3C1}"/>
    <cellStyle name="Normal 2 2 2 2 2 2 2 2 2_Opex Input" xfId="5128" xr:uid="{720C74CB-6780-4732-BFF6-F5F091B71552}"/>
    <cellStyle name="Normal 2 2 2 2 2 2 2 2 20" xfId="5129" xr:uid="{22C49554-43A8-4551-ABBA-57AEF43445FF}"/>
    <cellStyle name="Normal 2 2 2 2 2 2 2 2 3" xfId="5130" xr:uid="{5AE18E05-4B78-4659-ACE1-BFC1E79DD710}"/>
    <cellStyle name="Normal 2 2 2 2 2 2 2 2 4" xfId="5131" xr:uid="{31209E44-86B5-4CFE-A86C-711D139B026C}"/>
    <cellStyle name="Normal 2 2 2 2 2 2 2 2 5" xfId="5132" xr:uid="{B8BAEEA8-8F39-4D49-B1B2-82BE6D39E86C}"/>
    <cellStyle name="Normal 2 2 2 2 2 2 2 2 5 2" xfId="5133" xr:uid="{A3696A4D-5D06-422D-9DCD-0BFAF32DF9E2}"/>
    <cellStyle name="Normal 2 2 2 2 2 2 2 2 5 2 2" xfId="5134" xr:uid="{D0C6C759-96E8-4535-9A6F-EF5E82C7A982}"/>
    <cellStyle name="Normal 2 2 2 2 2 2 2 2 5 2 3" xfId="5135" xr:uid="{D533EB96-FE5F-4FB8-ADD1-3FB1F4E4A588}"/>
    <cellStyle name="Normal 2 2 2 2 2 2 2 2 5 2 4" xfId="5136" xr:uid="{E7812737-676B-4CE1-A7AB-02458799BEB5}"/>
    <cellStyle name="Normal 2 2 2 2 2 2 2 2 5 2 5" xfId="5137" xr:uid="{5D69F6F5-6632-4CB4-B7B7-143A1CDD9DF1}"/>
    <cellStyle name="Normal 2 2 2 2 2 2 2 2 5 2 6" xfId="5138" xr:uid="{05D4048B-F8FB-4539-8F91-47B86CED6473}"/>
    <cellStyle name="Normal 2 2 2 2 2 2 2 2 5 2 7" xfId="5139" xr:uid="{53E850FB-2FC8-4CAB-8C70-285511E2D35B}"/>
    <cellStyle name="Normal 2 2 2 2 2 2 2 2 5 3" xfId="5140" xr:uid="{15840666-8C22-4631-A3BE-A939CB6BFB1F}"/>
    <cellStyle name="Normal 2 2 2 2 2 2 2 2 5 4" xfId="5141" xr:uid="{BDE41C2A-4B83-4C91-819E-29AD02464BA1}"/>
    <cellStyle name="Normal 2 2 2 2 2 2 2 2 5 5" xfId="5142" xr:uid="{3B026B4B-F965-4CC5-8795-1351DB37141F}"/>
    <cellStyle name="Normal 2 2 2 2 2 2 2 2 5 6" xfId="5143" xr:uid="{7F3E6AAA-1E6A-49BF-850B-9408CF33B455}"/>
    <cellStyle name="Normal 2 2 2 2 2 2 2 2 5 7" xfId="5144" xr:uid="{D032C8F6-7476-4940-A9A4-793D6514E579}"/>
    <cellStyle name="Normal 2 2 2 2 2 2 2 2 5 8" xfId="5145" xr:uid="{03C25A53-F653-4B9D-BA88-45B0A31ED837}"/>
    <cellStyle name="Normal 2 2 2 2 2 2 2 2 6" xfId="5146" xr:uid="{A3369CE7-CED9-473A-A5F9-3317F28A0513}"/>
    <cellStyle name="Normal 2 2 2 2 2 2 2 2 7" xfId="5147" xr:uid="{C402A67D-8769-4BEA-BDC7-B65A5E1D2006}"/>
    <cellStyle name="Normal 2 2 2 2 2 2 2 2 7 2" xfId="5148" xr:uid="{CCF11DF1-C78A-459F-8BB1-13AFAFB4F586}"/>
    <cellStyle name="Normal 2 2 2 2 2 2 2 2 7 3" xfId="5149" xr:uid="{43B9CD98-D595-4B5F-A429-8456FF5F588E}"/>
    <cellStyle name="Normal 2 2 2 2 2 2 2 2 7 4" xfId="5150" xr:uid="{E2CB9C16-B4B4-4353-B00D-F7CF08BF835F}"/>
    <cellStyle name="Normal 2 2 2 2 2 2 2 2 7 5" xfId="5151" xr:uid="{C67ED437-EDDE-477A-9433-2C4AAF4337ED}"/>
    <cellStyle name="Normal 2 2 2 2 2 2 2 2 7 6" xfId="5152" xr:uid="{41461510-51F8-446B-BB83-0AACDDD7D9CB}"/>
    <cellStyle name="Normal 2 2 2 2 2 2 2 2 7 7" xfId="5153" xr:uid="{CC3C846B-125C-4604-A76E-EC291EC99835}"/>
    <cellStyle name="Normal 2 2 2 2 2 2 2 2 8" xfId="5154" xr:uid="{8436ACB2-DFE4-4860-8756-899E0169EAF4}"/>
    <cellStyle name="Normal 2 2 2 2 2 2 2 2 9" xfId="5155" xr:uid="{7A17620A-CF37-41B1-B4D4-3B59998871BB}"/>
    <cellStyle name="Normal 2 2 2 2 2 2 2 2_ELEC SAP FCST UPLOAD" xfId="5156" xr:uid="{0C3E189E-EDE0-4475-AA1B-E084F70A8D6D}"/>
    <cellStyle name="Normal 2 2 2 2 2 2 2 20" xfId="5157" xr:uid="{90ACC0A9-E678-46D4-937A-6A40408F7D11}"/>
    <cellStyle name="Normal 2 2 2 2 2 2 2 21" xfId="5158" xr:uid="{C286A468-E79A-4F8D-9974-A39FB447EF0F}"/>
    <cellStyle name="Normal 2 2 2 2 2 2 2 22" xfId="5159" xr:uid="{1F174718-E739-46D6-A88D-9EBC30753125}"/>
    <cellStyle name="Normal 2 2 2 2 2 2 2 23" xfId="5160" xr:uid="{085AC543-DE52-4966-858D-068E56CB9D6F}"/>
    <cellStyle name="Normal 2 2 2 2 2 2 2 3" xfId="5161" xr:uid="{767200F0-F5D9-4D16-A246-976E73549D9F}"/>
    <cellStyle name="Normal 2 2 2 2 2 2 2 4" xfId="5162" xr:uid="{96D033D7-8E8B-419F-80F1-8E30404247F7}"/>
    <cellStyle name="Normal 2 2 2 2 2 2 2 5" xfId="5163" xr:uid="{3F776394-2A80-45B6-83AA-86EBBD24B74D}"/>
    <cellStyle name="Normal 2 2 2 2 2 2 2 6" xfId="5164" xr:uid="{C3F29733-B2A9-4943-B7AA-FA3C44373A7A}"/>
    <cellStyle name="Normal 2 2 2 2 2 2 2 7" xfId="5165" xr:uid="{36AAB336-07FF-408C-8C3A-07F6C3015A4F}"/>
    <cellStyle name="Normal 2 2 2 2 2 2 2 8" xfId="5166" xr:uid="{8BF2F58C-C521-4F39-B678-04ABEC3326E4}"/>
    <cellStyle name="Normal 2 2 2 2 2 2 2 8 2" xfId="5167" xr:uid="{A406BFE3-7120-44E4-AF60-B48B95D7D69B}"/>
    <cellStyle name="Normal 2 2 2 2 2 2 2 8 2 2" xfId="5168" xr:uid="{14861DBA-5544-4DE0-A519-87A04F004181}"/>
    <cellStyle name="Normal 2 2 2 2 2 2 2 8 2 3" xfId="5169" xr:uid="{BBC797E4-65D0-4A98-A0B5-9407165B0174}"/>
    <cellStyle name="Normal 2 2 2 2 2 2 2 8 2 4" xfId="5170" xr:uid="{A0A27345-B647-4B11-8447-3B87361F43B5}"/>
    <cellStyle name="Normal 2 2 2 2 2 2 2 8 2 5" xfId="5171" xr:uid="{062C184E-740F-4541-AC41-1652E2E2B92B}"/>
    <cellStyle name="Normal 2 2 2 2 2 2 2 8 2 6" xfId="5172" xr:uid="{A9C0E994-C15C-4DDE-BD87-AB75DCD53069}"/>
    <cellStyle name="Normal 2 2 2 2 2 2 2 8 2 7" xfId="5173" xr:uid="{62B30593-4D3F-4EE3-9603-F3F27639F556}"/>
    <cellStyle name="Normal 2 2 2 2 2 2 2 8 3" xfId="5174" xr:uid="{7EECBE99-C005-4BBD-AB3E-DF78F0832B9D}"/>
    <cellStyle name="Normal 2 2 2 2 2 2 2 8 4" xfId="5175" xr:uid="{C95C85AB-2EB1-47E4-B2D4-407FEEADFB96}"/>
    <cellStyle name="Normal 2 2 2 2 2 2 2 8 5" xfId="5176" xr:uid="{411A654C-6C83-4F20-B7F5-3D7DE6DAC86A}"/>
    <cellStyle name="Normal 2 2 2 2 2 2 2 8 6" xfId="5177" xr:uid="{B25BE519-0E24-4649-91A1-B0F91F329BFC}"/>
    <cellStyle name="Normal 2 2 2 2 2 2 2 8 7" xfId="5178" xr:uid="{000C3B2D-2F78-488E-97CA-84AEEDFB2D5C}"/>
    <cellStyle name="Normal 2 2 2 2 2 2 2 8 8" xfId="5179" xr:uid="{0C27F90E-DD97-45CC-9110-7E9867EBE677}"/>
    <cellStyle name="Normal 2 2 2 2 2 2 2 9" xfId="5180" xr:uid="{B09FD95C-9242-42BE-95B6-8C4A78C92A5E}"/>
    <cellStyle name="Normal 2 2 2 2 2 2 2_ELEC SAP FCST UPLOAD" xfId="5181" xr:uid="{21D4880D-89D0-4BFE-9A7F-AD7DA711E7DC}"/>
    <cellStyle name="Normal 2 2 2 2 2 2 20" xfId="5182" xr:uid="{48AB3C77-2DEE-4B09-8EB4-989520E88809}"/>
    <cellStyle name="Normal 2 2 2 2 2 2 21" xfId="5183" xr:uid="{F997EEEF-78E7-4DC4-A845-D03678DA97F5}"/>
    <cellStyle name="Normal 2 2 2 2 2 2 22" xfId="5184" xr:uid="{3BD477CB-5265-4299-B3F8-A84D4DD0AE04}"/>
    <cellStyle name="Normal 2 2 2 2 2 2 23" xfId="5185" xr:uid="{B3216A51-74D5-44F8-ABDC-E400DD000A5D}"/>
    <cellStyle name="Normal 2 2 2 2 2 2 3" xfId="5186" xr:uid="{0AB7C63C-B1E6-483F-9942-D6E0E6423AC1}"/>
    <cellStyle name="Normal 2 2 2 2 2 2 3 2" xfId="5187" xr:uid="{1C3F5557-C465-4A06-B6F3-EE4F999EA04D}"/>
    <cellStyle name="Normal 2 2 2 2 2 2 3 3" xfId="5188" xr:uid="{EE4587E2-D131-4BED-A6DE-281553D75F70}"/>
    <cellStyle name="Normal 2 2 2 2 2 2 3_ELEC SAP FCST UPLOAD" xfId="5189" xr:uid="{E5EDD4C9-8D5A-48DA-8FC7-0D17EB9ACE69}"/>
    <cellStyle name="Normal 2 2 2 2 2 2 4" xfId="5190" xr:uid="{0D7D6B5E-0876-4871-8EA6-5FEDF744A707}"/>
    <cellStyle name="Normal 2 2 2 2 2 2 5" xfId="5191" xr:uid="{421916C4-8CD4-4384-A4F2-3A6E8DEE0130}"/>
    <cellStyle name="Normal 2 2 2 2 2 2 6" xfId="5192" xr:uid="{56A7359C-EDA3-49F1-BF4A-2015479C586C}"/>
    <cellStyle name="Normal 2 2 2 2 2 2 7" xfId="5193" xr:uid="{A3567231-194F-402B-9ACC-8EA5825B5BBA}"/>
    <cellStyle name="Normal 2 2 2 2 2 2 8" xfId="5194" xr:uid="{49400A60-DF3F-48F6-ACA4-15AB1F088295}"/>
    <cellStyle name="Normal 2 2 2 2 2 2 8 2" xfId="5195" xr:uid="{EA498BD4-BAFE-404A-8A8F-1C71728911FC}"/>
    <cellStyle name="Normal 2 2 2 2 2 2 8 2 2" xfId="5196" xr:uid="{3D21298A-890D-493C-A63B-02131087C00E}"/>
    <cellStyle name="Normal 2 2 2 2 2 2 8 2 3" xfId="5197" xr:uid="{4D466A0C-7028-4350-ADDC-F3E0747B74B8}"/>
    <cellStyle name="Normal 2 2 2 2 2 2 8 2 4" xfId="5198" xr:uid="{A1EE7868-55C3-4B3E-B88E-373A0A550FC7}"/>
    <cellStyle name="Normal 2 2 2 2 2 2 8 2 5" xfId="5199" xr:uid="{5845A2D0-7AEE-4775-B643-FBAE2BDD2C14}"/>
    <cellStyle name="Normal 2 2 2 2 2 2 8 2 6" xfId="5200" xr:uid="{BDC6E1D1-088C-4BF7-BB87-BA69DCEC8D8B}"/>
    <cellStyle name="Normal 2 2 2 2 2 2 8 2 7" xfId="5201" xr:uid="{977E6DC4-60F3-48D3-9784-AA271363FF2C}"/>
    <cellStyle name="Normal 2 2 2 2 2 2 8 3" xfId="5202" xr:uid="{3C9BA635-7906-47C8-94A5-72A3D4E83585}"/>
    <cellStyle name="Normal 2 2 2 2 2 2 8 4" xfId="5203" xr:uid="{3ADE542A-785D-483B-B764-6D9673AE19CD}"/>
    <cellStyle name="Normal 2 2 2 2 2 2 8 5" xfId="5204" xr:uid="{1427EFEE-16E4-44AE-99C8-088904C90DFA}"/>
    <cellStyle name="Normal 2 2 2 2 2 2 8 6" xfId="5205" xr:uid="{FB92F94C-8459-4147-B6CE-0DD4C83B5E76}"/>
    <cellStyle name="Normal 2 2 2 2 2 2 8 7" xfId="5206" xr:uid="{CE99D9D0-C73A-467A-BCA9-B70419A9D7E5}"/>
    <cellStyle name="Normal 2 2 2 2 2 2 8 8" xfId="5207" xr:uid="{AD4984E7-A088-4A3F-9A93-F111602B6707}"/>
    <cellStyle name="Normal 2 2 2 2 2 2 9" xfId="5208" xr:uid="{CD93453F-1592-4B81-A33E-B7CFD7404603}"/>
    <cellStyle name="Normal 2 2 2 2 2 2_ELEC SAP FCST UPLOAD" xfId="5209" xr:uid="{B9AE0B09-9A7A-496A-BB82-8542B6A78007}"/>
    <cellStyle name="Normal 2 2 2 2 2 20" xfId="5210" xr:uid="{93A0EDBA-F558-4EBA-B5E5-DAB079DFAD87}"/>
    <cellStyle name="Normal 2 2 2 2 2 21" xfId="5211" xr:uid="{2D31AB48-6089-4ECA-A87D-892DC524E997}"/>
    <cellStyle name="Normal 2 2 2 2 2 22" xfId="5212" xr:uid="{2329663F-AF80-4E10-9EDB-9E6E64BA109E}"/>
    <cellStyle name="Normal 2 2 2 2 2 23" xfId="5213" xr:uid="{118E7F06-F5D1-4682-B42B-A14350196B4D}"/>
    <cellStyle name="Normal 2 2 2 2 2 24" xfId="5214" xr:uid="{926345D1-DF5D-4571-B0C7-9EF0297029AA}"/>
    <cellStyle name="Normal 2 2 2 2 2 3" xfId="5215" xr:uid="{A2498FA6-24C3-4ECB-957C-F28581CDE009}"/>
    <cellStyle name="Normal 2 2 2 2 2 3 2" xfId="5216" xr:uid="{538619ED-69C2-4BC2-AF3E-C8827420B8E9}"/>
    <cellStyle name="Normal 2 2 2 2 2 3 3" xfId="5217" xr:uid="{7084D59A-9C38-49F0-A746-F4E715B7B812}"/>
    <cellStyle name="Normal 2 2 2 2 2 3_ELEC SAP FCST UPLOAD" xfId="5218" xr:uid="{37BDC7E5-7930-4279-9E10-2EAB960DAC7E}"/>
    <cellStyle name="Normal 2 2 2 2 2 4" xfId="5219" xr:uid="{23D49229-D1D3-481B-B589-2A8B06C9D60A}"/>
    <cellStyle name="Normal 2 2 2 2 2 5" xfId="5220" xr:uid="{79EC92D7-6A4D-4930-8B6B-D66CA75A7037}"/>
    <cellStyle name="Normal 2 2 2 2 2 6" xfId="5221" xr:uid="{E45E5603-A691-476F-B401-B97042402568}"/>
    <cellStyle name="Normal 2 2 2 2 2 7" xfId="5222" xr:uid="{8E986C6D-EB73-4AFA-88EB-E79FA48EBCFD}"/>
    <cellStyle name="Normal 2 2 2 2 2 8" xfId="5223" xr:uid="{34EDA6BE-759C-4BD6-9752-1537FCDA34CF}"/>
    <cellStyle name="Normal 2 2 2 2 2 9" xfId="5224" xr:uid="{EA6A58E7-B696-47C7-AFA4-B9B4DF1D69C1}"/>
    <cellStyle name="Normal 2 2 2 2 2 9 2" xfId="5225" xr:uid="{A872928E-029E-4044-8F05-DEACF0E4C8BD}"/>
    <cellStyle name="Normal 2 2 2 2 2 9 2 2" xfId="5226" xr:uid="{57E19E75-9417-4308-96F2-8218975F311F}"/>
    <cellStyle name="Normal 2 2 2 2 2 9 2 3" xfId="5227" xr:uid="{7F4B1D22-15F6-4041-8BA0-46BF717C23DD}"/>
    <cellStyle name="Normal 2 2 2 2 2 9 2 4" xfId="5228" xr:uid="{B8BFBA8D-41E0-4AAD-8D15-23CF9434909D}"/>
    <cellStyle name="Normal 2 2 2 2 2 9 2 5" xfId="5229" xr:uid="{CA0B6124-191B-4FD3-8E39-A6130F2BC3F8}"/>
    <cellStyle name="Normal 2 2 2 2 2 9 2 6" xfId="5230" xr:uid="{CDCA41D8-D315-494E-B810-DE650826AE6B}"/>
    <cellStyle name="Normal 2 2 2 2 2 9 2 7" xfId="5231" xr:uid="{7D0C2A33-F167-469F-8A79-A4AD268F715F}"/>
    <cellStyle name="Normal 2 2 2 2 2 9 3" xfId="5232" xr:uid="{90510C1D-CE0B-44C1-832A-687841C7FE0D}"/>
    <cellStyle name="Normal 2 2 2 2 2 9 4" xfId="5233" xr:uid="{88B66E61-402B-4293-8C40-BDEE70F24B90}"/>
    <cellStyle name="Normal 2 2 2 2 2 9 5" xfId="5234" xr:uid="{F8340A02-3097-4D90-9827-7001B8571E62}"/>
    <cellStyle name="Normal 2 2 2 2 2 9 6" xfId="5235" xr:uid="{12C7354D-E4B8-4D4F-986B-7CFAEE8E2141}"/>
    <cellStyle name="Normal 2 2 2 2 2 9 7" xfId="5236" xr:uid="{4CC73BA5-8BA4-4116-83F6-45AFA50158D7}"/>
    <cellStyle name="Normal 2 2 2 2 2 9 8" xfId="5237" xr:uid="{366FB9FE-23DA-4C9A-921E-4CBD6F74AFA5}"/>
    <cellStyle name="Normal 2 2 2 2 2_ELEC SAP FCST UPLOAD" xfId="5238" xr:uid="{A8C987F3-DEBA-4152-871A-D50916E63FFC}"/>
    <cellStyle name="Normal 2 2 2 2 20" xfId="5239" xr:uid="{E098491D-A242-4652-B4C6-4FF1E472AD45}"/>
    <cellStyle name="Normal 2 2 2 2 21" xfId="5240" xr:uid="{37556B7E-D23F-4475-8977-79889DECC730}"/>
    <cellStyle name="Normal 2 2 2 2 22" xfId="5241" xr:uid="{1AF8E2A8-F470-4998-8C93-B993FFD91954}"/>
    <cellStyle name="Normal 2 2 2 2 23" xfId="5242" xr:uid="{39717BC8-0A60-467B-8DC7-AA3B5538C8E6}"/>
    <cellStyle name="Normal 2 2 2 2 24" xfId="5243" xr:uid="{0FF8CA9E-1BE3-44C2-90EE-D059C5ADDCA7}"/>
    <cellStyle name="Normal 2 2 2 2 25" xfId="4975" xr:uid="{C029E0F4-157B-498F-85BC-10F04E2870A0}"/>
    <cellStyle name="Normal 2 2 2 2 3" xfId="5244" xr:uid="{3976C708-7873-452B-9D0C-02BF0B1D76AF}"/>
    <cellStyle name="Normal 2 2 2 2 3 2" xfId="5245" xr:uid="{2FA975A1-B298-4834-9D05-B9B6B833152A}"/>
    <cellStyle name="Normal 2 2 2 2 3 2 2" xfId="5246" xr:uid="{828428A8-2CF0-4717-95E3-B8CF682D3B66}"/>
    <cellStyle name="Normal 2 2 2 2 3 2 3" xfId="5247" xr:uid="{F9872958-28E4-4E6E-BFF4-7828CE12366C}"/>
    <cellStyle name="Normal 2 2 2 2 3 2_ELEC SAP FCST UPLOAD" xfId="5248" xr:uid="{DC576372-C9F8-4290-9DA9-794C17BC6C7E}"/>
    <cellStyle name="Normal 2 2 2 2 3 3" xfId="5249" xr:uid="{B5F78FCF-801A-4544-B7CD-63992B77F9FC}"/>
    <cellStyle name="Normal 2 2 2 2 3 4" xfId="5250" xr:uid="{8A5EF3A1-4333-4FA9-B307-5CEDD72B958B}"/>
    <cellStyle name="Normal 2 2 2 2 3 5" xfId="5251" xr:uid="{5BB2B8C6-0F6B-4053-93E3-204A2995642C}"/>
    <cellStyle name="Normal 2 2 2 2 3 6" xfId="5252" xr:uid="{D62581AA-34FB-4C5C-94C2-998CC8B43E48}"/>
    <cellStyle name="Normal 2 2 2 2 3_ELEC SAP FCST UPLOAD" xfId="5253" xr:uid="{AB4CC9D8-5EBE-421D-9414-01DBF821442A}"/>
    <cellStyle name="Normal 2 2 2 2 4" xfId="5254" xr:uid="{740A691D-2B40-4FE9-9F4D-C842EBF459AA}"/>
    <cellStyle name="Normal 2 2 2 2 4 2" xfId="5255" xr:uid="{6AD7772F-81DC-4E9F-8645-B993452586DD}"/>
    <cellStyle name="Normal 2 2 2 2 4 3" xfId="5256" xr:uid="{35CF0329-C098-45A0-8D39-CA9D4236833F}"/>
    <cellStyle name="Normal 2 2 2 2 4_ELEC SAP FCST UPLOAD" xfId="5257" xr:uid="{4B49DAAA-B1B3-4562-A226-A7776C8D8D7A}"/>
    <cellStyle name="Normal 2 2 2 2 5" xfId="5258" xr:uid="{7D6AC120-8D5B-4C78-8447-9FE69D32E8E7}"/>
    <cellStyle name="Normal 2 2 2 2 6" xfId="5259" xr:uid="{E6DDE396-44FA-4217-BF85-8BD3425FE7C7}"/>
    <cellStyle name="Normal 2 2 2 2 7" xfId="5260" xr:uid="{0A03B2E2-6E16-4981-A491-95B4BA40991E}"/>
    <cellStyle name="Normal 2 2 2 2 8" xfId="5261" xr:uid="{067D1150-1417-4976-8EE0-538AA0F7F0D2}"/>
    <cellStyle name="Normal 2 2 2 2 9" xfId="5262" xr:uid="{1CC319B6-D043-4EA5-87CC-364B867139E3}"/>
    <cellStyle name="Normal 2 2 2 2 9 2" xfId="5263" xr:uid="{0C6277A4-2AF1-4209-89E6-1E5DCB068E03}"/>
    <cellStyle name="Normal 2 2 2 2 9 2 2" xfId="5264" xr:uid="{D47280B1-0C5C-4B33-AB08-00BFC477E4B3}"/>
    <cellStyle name="Normal 2 2 2 2 9 2 3" xfId="5265" xr:uid="{EA8669AB-1348-4573-A1B3-AB0BCFC12FA3}"/>
    <cellStyle name="Normal 2 2 2 2 9 2 4" xfId="5266" xr:uid="{7E9FCC0C-29BF-4812-983A-84932311AB96}"/>
    <cellStyle name="Normal 2 2 2 2 9 2 5" xfId="5267" xr:uid="{6D4C7A1F-62F7-46CD-B3DC-B9DAE0B03624}"/>
    <cellStyle name="Normal 2 2 2 2 9 2 6" xfId="5268" xr:uid="{A76B025D-7A91-4F11-8B38-4C790E4BF8B2}"/>
    <cellStyle name="Normal 2 2 2 2 9 2 7" xfId="5269" xr:uid="{0EDAD357-F584-4155-A5ED-8131558FE342}"/>
    <cellStyle name="Normal 2 2 2 2 9 3" xfId="5270" xr:uid="{EAF6EC09-8D31-4D85-A59C-AEA7C8BF3F41}"/>
    <cellStyle name="Normal 2 2 2 2 9 4" xfId="5271" xr:uid="{3391F278-14EB-4346-BB0E-0D59769B5341}"/>
    <cellStyle name="Normal 2 2 2 2 9 5" xfId="5272" xr:uid="{C90FA577-E085-4DF1-AD98-1500F8DEA26B}"/>
    <cellStyle name="Normal 2 2 2 2 9 6" xfId="5273" xr:uid="{B8E7241D-E74A-4009-8F61-BEE5F190F4CE}"/>
    <cellStyle name="Normal 2 2 2 2 9 7" xfId="5274" xr:uid="{84D70A7C-D37F-4AA5-AD29-5DEAC28EC714}"/>
    <cellStyle name="Normal 2 2 2 2 9 8" xfId="5275" xr:uid="{883B0BFF-B95A-4433-82B1-72587288A9C3}"/>
    <cellStyle name="Normal 2 2 2 2_ELEC SAP FCST UPLOAD" xfId="5276" xr:uid="{C2A27462-B78E-42E7-9D8E-CD2EE42A4040}"/>
    <cellStyle name="Normal 2 2 2 20" xfId="5277" xr:uid="{9D516D35-9342-41B5-8E3F-B20A71A5A183}"/>
    <cellStyle name="Normal 2 2 2 21" xfId="5278" xr:uid="{9726B823-DAE6-4BC4-AC21-C9C3F7636A93}"/>
    <cellStyle name="Normal 2 2 2 22" xfId="5279" xr:uid="{CD453A12-2E41-4748-BBDB-2C1A661CCF78}"/>
    <cellStyle name="Normal 2 2 2 23" xfId="5280" xr:uid="{0497F2E6-DF56-4593-B874-F51BD325A99D}"/>
    <cellStyle name="Normal 2 2 2 24" xfId="5281" xr:uid="{40123253-DA19-44FC-B8AF-95C974F02BE0}"/>
    <cellStyle name="Normal 2 2 2 25" xfId="5282" xr:uid="{D5268342-9071-4ED3-826B-54C960017B94}"/>
    <cellStyle name="Normal 2 2 2 26" xfId="5283" xr:uid="{B030A74F-C64F-4129-AE8E-7A470C4026AC}"/>
    <cellStyle name="Normal 2 2 2 27" xfId="4945" xr:uid="{C6A63379-15DE-495D-93C2-7C1D5BD47441}"/>
    <cellStyle name="Normal 2 2 2 3" xfId="658" xr:uid="{61F46831-D705-4791-BB75-3711D9AF6F6F}"/>
    <cellStyle name="Normal 2 2 2 3 2" xfId="5284" xr:uid="{AA081E28-5AE2-4996-8030-D10230880431}"/>
    <cellStyle name="Normal 2 2 2 4" xfId="5285" xr:uid="{49D1E3A9-0D78-4E4F-8103-43075490BB58}"/>
    <cellStyle name="Normal 2 2 2 4 2" xfId="5286" xr:uid="{EFD96043-2656-494B-A39C-5D9C10953DFA}"/>
    <cellStyle name="Normal 2 2 2 4 2 2" xfId="5287" xr:uid="{30DB3651-8E79-4E1D-A274-9DF45EB5153D}"/>
    <cellStyle name="Normal 2 2 2 4 2 2 2" xfId="5288" xr:uid="{89A6010B-D847-4125-898C-BE184725FC0A}"/>
    <cellStyle name="Normal 2 2 2 4 2 2 3" xfId="5289" xr:uid="{DCCCDE04-5E29-42FC-84A8-FAAE8EEB3FF6}"/>
    <cellStyle name="Normal 2 2 2 4 2 2_ELEC SAP FCST UPLOAD" xfId="5290" xr:uid="{8C83EAF5-7A11-4684-BC7E-9F3E73188BE1}"/>
    <cellStyle name="Normal 2 2 2 4 2 3" xfId="5291" xr:uid="{2EE98F73-F05C-4FC0-BB2E-FA1E0475B3F3}"/>
    <cellStyle name="Normal 2 2 2 4 2 4" xfId="5292" xr:uid="{5BDC05A7-9FC2-4042-BCE7-7C0561998AD3}"/>
    <cellStyle name="Normal 2 2 2 4 2 5" xfId="5293" xr:uid="{4F80B13F-26F4-4E6D-90EC-EAF1F3DF4A78}"/>
    <cellStyle name="Normal 2 2 2 4 2 6" xfId="5294" xr:uid="{2AC9C6FD-CDF7-42EB-93C3-D44AD8F0F7FF}"/>
    <cellStyle name="Normal 2 2 2 4 2_ELEC SAP FCST UPLOAD" xfId="5295" xr:uid="{6859577B-7A07-4396-88B5-A1C245B98338}"/>
    <cellStyle name="Normal 2 2 2 4 3" xfId="5296" xr:uid="{898C69BC-944C-416C-ACC0-A0D44B551EBA}"/>
    <cellStyle name="Normal 2 2 2 4 3 2" xfId="5297" xr:uid="{94C6343A-B7C8-4702-A07F-8113AF09F09F}"/>
    <cellStyle name="Normal 2 2 2 4 3 3" xfId="5298" xr:uid="{CED85CAF-2F31-4BE2-85F9-B1C3C22FFB36}"/>
    <cellStyle name="Normal 2 2 2 4 3_ELEC SAP FCST UPLOAD" xfId="5299" xr:uid="{C538809A-DDEB-448A-9721-ECC56106B09D}"/>
    <cellStyle name="Normal 2 2 2 4 4" xfId="5300" xr:uid="{95461705-D185-40AC-A81C-A96D26AEB056}"/>
    <cellStyle name="Normal 2 2 2 4 5" xfId="5301" xr:uid="{9AF1C157-3AB6-4822-9581-90F2B65C9852}"/>
    <cellStyle name="Normal 2 2 2 4 6" xfId="5302" xr:uid="{3BA6BD47-535E-432A-B73F-78AE3BF48EDE}"/>
    <cellStyle name="Normal 2 2 2 4_ELEC SAP FCST UPLOAD" xfId="5303" xr:uid="{408631AB-6636-463D-83F8-97BAB9189E13}"/>
    <cellStyle name="Normal 2 2 2 5" xfId="5304" xr:uid="{BDD9CDBD-5986-4A7D-9652-125318C06368}"/>
    <cellStyle name="Normal 2 2 2 5 2" xfId="5305" xr:uid="{77B2CA72-5F95-47BC-BAEF-1E9E6374F31C}"/>
    <cellStyle name="Normal 2 2 2 5 3" xfId="5306" xr:uid="{F3CAAF48-FBD9-41CC-98F5-EA251810130D}"/>
    <cellStyle name="Normal 2 2 2 5_ELEC SAP FCST UPLOAD" xfId="5307" xr:uid="{918B32E0-E75C-4684-9B18-35AC62D9EEC2}"/>
    <cellStyle name="Normal 2 2 2 6" xfId="5308" xr:uid="{61955FD8-E85B-4AA6-9308-054380B7E728}"/>
    <cellStyle name="Normal 2 2 2 7" xfId="5309" xr:uid="{7A9F878A-F64B-45FA-88A4-CBDA2860B315}"/>
    <cellStyle name="Normal 2 2 2 8" xfId="5310" xr:uid="{2C3F137C-2BA0-4223-9DC1-04A97FC5B7C5}"/>
    <cellStyle name="Normal 2 2 2 9" xfId="5311" xr:uid="{3F10BBD9-CD76-4AF3-96E6-CF4B895552A5}"/>
    <cellStyle name="Normal 2 2 2_ELEC SAP FCST UPLOAD" xfId="5312" xr:uid="{34F54ECE-D265-4006-8BA8-C16ED526DDC6}"/>
    <cellStyle name="Normal 2 2 20" xfId="5313" xr:uid="{967C120A-070F-4592-8FE7-326AF2FD665A}"/>
    <cellStyle name="Normal 2 2 21" xfId="5314" xr:uid="{DD41DAF0-5CB1-41B6-8BAF-994BB9BD0D15}"/>
    <cellStyle name="Normal 2 2 22" xfId="5315" xr:uid="{33BBA950-5F7B-4C07-A428-F13C858683E8}"/>
    <cellStyle name="Normal 2 2 23" xfId="5316" xr:uid="{7CC4EDDF-72E7-4669-9E9D-446628667C1D}"/>
    <cellStyle name="Normal 2 2 24" xfId="5317" xr:uid="{1502A968-911B-4432-A49C-82C6AD2D22EA}"/>
    <cellStyle name="Normal 2 2 25" xfId="5318" xr:uid="{C4BDABE8-D4BF-46DE-A6AB-060BBA73542A}"/>
    <cellStyle name="Normal 2 2 26" xfId="5319" xr:uid="{B085D502-0D36-40D3-BB11-5663E8A2CC6C}"/>
    <cellStyle name="Normal 2 2 27" xfId="4915" xr:uid="{257BB1B8-77F2-4785-A690-ABD52DB7BDDC}"/>
    <cellStyle name="Normal 2 2 3" xfId="150" xr:uid="{13510C78-AE82-45D0-B083-6894839F55AE}"/>
    <cellStyle name="Normal 2 2 3 2" xfId="156" xr:uid="{2B55641C-FCF6-42EE-B2C6-CE8E18A74CCA}"/>
    <cellStyle name="Normal 2 2 3 2 2" xfId="5322" xr:uid="{098B9A6B-186A-49FC-9775-D158D1782D3C}"/>
    <cellStyle name="Normal 2 2 3 2 2 2" xfId="5323" xr:uid="{B8C8FE7E-11CC-4A87-8923-CA19121E6D0E}"/>
    <cellStyle name="Normal 2 2 3 2 2 2 2" xfId="5324" xr:uid="{2D2D6974-8DEB-46B9-BBF7-33AD19393552}"/>
    <cellStyle name="Normal 2 2 3 2 2 2 2 2" xfId="5325" xr:uid="{C4EBF551-0F50-499E-98EE-8CD134ABDA32}"/>
    <cellStyle name="Normal 2 2 3 2 2 2 2 3" xfId="5326" xr:uid="{ADBFDC50-8B03-40A8-908B-B4BBC852E004}"/>
    <cellStyle name="Normal 2 2 3 2 2 2 2_ELEC SAP FCST UPLOAD" xfId="5327" xr:uid="{BF672A38-217D-4EE9-952C-995EDCD64960}"/>
    <cellStyle name="Normal 2 2 3 2 2 2 3" xfId="5328" xr:uid="{1CF37A54-1FC5-461B-8DDD-1A3FDD060252}"/>
    <cellStyle name="Normal 2 2 3 2 2 2 4" xfId="5329" xr:uid="{33B78CC7-B0B1-4763-AB81-E604B827DFC5}"/>
    <cellStyle name="Normal 2 2 3 2 2 2 5" xfId="5330" xr:uid="{83CB9799-79A1-4D46-821E-8C1B3EE05A98}"/>
    <cellStyle name="Normal 2 2 3 2 2 2 6" xfId="5331" xr:uid="{802D0285-76C9-46DB-8602-F12A1F9205A2}"/>
    <cellStyle name="Normal 2 2 3 2 2 2_ELEC SAP FCST UPLOAD" xfId="5332" xr:uid="{F33E10D2-0EDE-4CBE-971B-3E95B732A317}"/>
    <cellStyle name="Normal 2 2 3 2 2 3" xfId="5333" xr:uid="{40380D85-8674-4E53-B149-59B925658DB9}"/>
    <cellStyle name="Normal 2 2 3 2 2 3 2" xfId="5334" xr:uid="{6824E63B-32F0-4D08-9E78-11C3B2280A98}"/>
    <cellStyle name="Normal 2 2 3 2 2 3 3" xfId="5335" xr:uid="{A5AF05B0-8073-4716-BD80-0615C29F74E9}"/>
    <cellStyle name="Normal 2 2 3 2 2 3_ELEC SAP FCST UPLOAD" xfId="5336" xr:uid="{ABA1E419-55C4-4B87-8715-D33EE964C403}"/>
    <cellStyle name="Normal 2 2 3 2 2 4" xfId="5337" xr:uid="{D6746F79-B026-4EAC-9018-96306D1FC99F}"/>
    <cellStyle name="Normal 2 2 3 2 2 5" xfId="5338" xr:uid="{029A2152-C616-4C6C-BE16-700F3D0B58F2}"/>
    <cellStyle name="Normal 2 2 3 2 2 6" xfId="5339" xr:uid="{4F0A05A8-8E14-431D-9191-1D0F3CE8F2F3}"/>
    <cellStyle name="Normal 2 2 3 2 2_ELEC SAP FCST UPLOAD" xfId="5340" xr:uid="{E152C0D4-2260-48C3-9E3D-BA117DC70E82}"/>
    <cellStyle name="Normal 2 2 3 2 3" xfId="5341" xr:uid="{708D222E-24CF-42CB-8C8E-39E691D1628C}"/>
    <cellStyle name="Normal 2 2 3 2 3 2" xfId="5342" xr:uid="{25B76CB8-84E8-4537-8001-BB25CC87ED8F}"/>
    <cellStyle name="Normal 2 2 3 2 3 3" xfId="5343" xr:uid="{5A4C5254-9BF4-466D-808C-8CC89D0A2BB7}"/>
    <cellStyle name="Normal 2 2 3 2 3_ELEC SAP FCST UPLOAD" xfId="5344" xr:uid="{6573BB0A-FBC6-49A9-BA73-C25AA4A2E049}"/>
    <cellStyle name="Normal 2 2 3 2 4" xfId="5345" xr:uid="{6492C049-A44E-40DD-B091-9B95D6EC0E32}"/>
    <cellStyle name="Normal 2 2 3 2 5" xfId="5346" xr:uid="{10A8A009-2300-4F94-A64F-F770EB278472}"/>
    <cellStyle name="Normal 2 2 3 2 6" xfId="5347" xr:uid="{9F0855BF-471A-4475-9856-6B1835919B7E}"/>
    <cellStyle name="Normal 2 2 3 2 7" xfId="5348" xr:uid="{D9DB5F8B-F5A8-4F03-9548-38CF1E44B153}"/>
    <cellStyle name="Normal 2 2 3 2 8" xfId="5321" xr:uid="{2DB7E1AE-18F6-4693-9B6B-200A4CDC9521}"/>
    <cellStyle name="Normal 2 2 3 2_ELEC SAP FCST UPLOAD" xfId="5349" xr:uid="{8FFC70F7-173B-4385-A749-59075982C742}"/>
    <cellStyle name="Normal 2 2 3 3" xfId="657" xr:uid="{AF295C81-3567-42E8-96AD-E75FC3E9E0F4}"/>
    <cellStyle name="Normal 2 2 3 3 2" xfId="5351" xr:uid="{1534CFBE-9316-4ED7-80BF-6828B7C7B7F3}"/>
    <cellStyle name="Normal 2 2 3 3 2 2" xfId="5352" xr:uid="{337C4782-E171-40B5-819B-BDF91D79E784}"/>
    <cellStyle name="Normal 2 2 3 3 2 3" xfId="5353" xr:uid="{8D6DE153-8217-434D-A16E-D9BEB853960D}"/>
    <cellStyle name="Normal 2 2 3 3 2_ELEC SAP FCST UPLOAD" xfId="5354" xr:uid="{BF895D57-ABE8-41A2-84D7-0A0B8212FFCB}"/>
    <cellStyle name="Normal 2 2 3 3 3" xfId="5355" xr:uid="{28D69F42-A0C9-4668-B75B-C2785D497720}"/>
    <cellStyle name="Normal 2 2 3 3 4" xfId="5356" xr:uid="{7F527495-3EF0-4222-BB05-5F8E40B755A4}"/>
    <cellStyle name="Normal 2 2 3 3 5" xfId="5357" xr:uid="{368576BB-9497-4D38-88F3-C71C1FF6137E}"/>
    <cellStyle name="Normal 2 2 3 3 6" xfId="5358" xr:uid="{76FB890F-FEA7-4D31-80E8-FA59FC0FFEDB}"/>
    <cellStyle name="Normal 2 2 3 3 7" xfId="5350" xr:uid="{7B0FF0A0-1E78-4A5D-B345-B50F4436F208}"/>
    <cellStyle name="Normal 2 2 3 3_ELEC SAP FCST UPLOAD" xfId="5359" xr:uid="{7540144F-4EBC-4119-9071-A27254703C18}"/>
    <cellStyle name="Normal 2 2 3 4" xfId="5360" xr:uid="{6BBDD65B-BEBD-4BBF-BADA-2659FD6FDDC4}"/>
    <cellStyle name="Normal 2 2 3 4 2" xfId="5361" xr:uid="{240E4DB2-6575-493C-8AD3-8172BC43FA77}"/>
    <cellStyle name="Normal 2 2 3 4 3" xfId="5362" xr:uid="{87ADFD41-4C9B-44DB-A77D-B3729BEF6C9D}"/>
    <cellStyle name="Normal 2 2 3 4_ELEC SAP FCST UPLOAD" xfId="5363" xr:uid="{31A614AC-5F33-4C41-BC3C-33FF5639D34E}"/>
    <cellStyle name="Normal 2 2 3 5" xfId="5364" xr:uid="{4EC6309F-6AEC-40C6-B3E5-E8117A159F09}"/>
    <cellStyle name="Normal 2 2 3 6" xfId="5365" xr:uid="{AD0092E4-0991-49AA-841F-50D4F6A319D4}"/>
    <cellStyle name="Normal 2 2 3 7" xfId="5366" xr:uid="{CD51D18C-20FF-4DBD-BDFB-5B23E9D79CAE}"/>
    <cellStyle name="Normal 2 2 3 8" xfId="5320" xr:uid="{64362EED-14BF-47DD-AA6E-058F4041BA80}"/>
    <cellStyle name="Normal 2 2 3_ELEC SAP FCST UPLOAD" xfId="5367" xr:uid="{CD678219-273A-4EC7-B75D-8862808230A4}"/>
    <cellStyle name="Normal 2 2 4" xfId="152" xr:uid="{753D2026-3C88-4569-BAB0-5CF37A98E511}"/>
    <cellStyle name="Normal 2 2 4 2" xfId="5369" xr:uid="{264F041C-C4FA-4A00-89E7-589C1C80602D}"/>
    <cellStyle name="Normal 2 2 4 2 2" xfId="5370" xr:uid="{3F182D8C-3B59-4C7C-BD9A-66BEEDEC7355}"/>
    <cellStyle name="Normal 2 2 4 2 2 2" xfId="5371" xr:uid="{7A84423A-F5F5-4F1C-AD31-922167576EEE}"/>
    <cellStyle name="Normal 2 2 4 2 2 3" xfId="5372" xr:uid="{76569673-8B1F-475A-93F5-2C2AE289672E}"/>
    <cellStyle name="Normal 2 2 4 2 2_ELEC SAP FCST UPLOAD" xfId="5373" xr:uid="{253B028F-B4CB-49F4-9160-A1F2DF66193F}"/>
    <cellStyle name="Normal 2 2 4 2 3" xfId="5374" xr:uid="{A957732B-7566-46BF-A087-44FE68871571}"/>
    <cellStyle name="Normal 2 2 4 2 4" xfId="5375" xr:uid="{40BE61FE-D63A-41B8-B98C-F06ADB8D09A5}"/>
    <cellStyle name="Normal 2 2 4 2 5" xfId="5376" xr:uid="{D5ED439B-5480-4C36-BC07-C9E422F808ED}"/>
    <cellStyle name="Normal 2 2 4 2 6" xfId="5377" xr:uid="{55FDFD36-F280-41DF-8261-1ED38E529578}"/>
    <cellStyle name="Normal 2 2 4 2_ELEC SAP FCST UPLOAD" xfId="5378" xr:uid="{9F7D3A15-9C92-4779-B44A-59BCC0DF4E4C}"/>
    <cellStyle name="Normal 2 2 4 3" xfId="5379" xr:uid="{7A44C0AF-A9F1-4402-B470-E96EECD881DE}"/>
    <cellStyle name="Normal 2 2 4 3 2" xfId="5380" xr:uid="{5ACEAB46-07A0-42E7-BEAB-501814C6475F}"/>
    <cellStyle name="Normal 2 2 4 3 3" xfId="5381" xr:uid="{6823EF70-3018-4CD1-8181-21B1E3BA8FDD}"/>
    <cellStyle name="Normal 2 2 4 3_ELEC SAP FCST UPLOAD" xfId="5382" xr:uid="{EC0FB1C8-392B-4DD0-9351-1893565F7CCE}"/>
    <cellStyle name="Normal 2 2 4 4" xfId="5383" xr:uid="{2596860C-75DC-4478-8F03-4833305E6C9C}"/>
    <cellStyle name="Normal 2 2 4 5" xfId="5384" xr:uid="{6A0C45B4-C098-4065-8CEF-9ED4687FC5B1}"/>
    <cellStyle name="Normal 2 2 4 6" xfId="5385" xr:uid="{D09E0D62-5D44-4295-BF3D-BE343A297535}"/>
    <cellStyle name="Normal 2 2 4 7" xfId="5368" xr:uid="{90AE9CC7-FAD7-4C57-ABB0-BD7911690DEB}"/>
    <cellStyle name="Normal 2 2 4 8" xfId="6084" xr:uid="{7237A6B3-8097-439B-9B78-A5EE6EFE44F1}"/>
    <cellStyle name="Normal 2 2 4_ELEC SAP FCST UPLOAD" xfId="5386" xr:uid="{3903ED28-52B8-426A-92FB-6C6F7158428E}"/>
    <cellStyle name="Normal 2 2 5" xfId="308" xr:uid="{33FEDED6-6836-4ED6-A1C7-2F86E8DADB59}"/>
    <cellStyle name="Normal 2 2 5 2" xfId="5388" xr:uid="{A1EF126D-82FE-4FB2-A1C0-5BBB2AF7D09F}"/>
    <cellStyle name="Normal 2 2 5 3" xfId="5389" xr:uid="{8F4D828A-0418-4007-8998-DC2079FE3A67}"/>
    <cellStyle name="Normal 2 2 5 4" xfId="5387" xr:uid="{A95A5FA6-C3FA-4A5A-97AC-6052E961B77A}"/>
    <cellStyle name="Normal 2 2 5_ELEC SAP FCST UPLOAD" xfId="5390" xr:uid="{6E8DF215-6BC2-468D-B48D-5FB8FE9AA800}"/>
    <cellStyle name="Normal 2 2 6" xfId="146" xr:uid="{C7A05FF4-67A3-41B2-ADAB-4DF292CA10E7}"/>
    <cellStyle name="Normal 2 2 6 2" xfId="5391" xr:uid="{CBEEE9D7-A545-40C6-BE89-60AC3AEF647C}"/>
    <cellStyle name="Normal 2 2 7" xfId="5392" xr:uid="{EB1ADA10-0138-42CB-BC23-61E08D9CB18B}"/>
    <cellStyle name="Normal 2 2 8" xfId="5393" xr:uid="{E7668F07-7E71-4A1B-88C4-4F8B7242E01A}"/>
    <cellStyle name="Normal 2 2 9" xfId="5394" xr:uid="{EBCC986B-5A1D-4F7A-8287-0E58E110F9DC}"/>
    <cellStyle name="Normal 2 2_ELEC SAP FCST UPLOAD" xfId="5395" xr:uid="{B7E26290-20BC-46C5-B7FD-93F5FD2C52C9}"/>
    <cellStyle name="Normal 2 20" xfId="5396" xr:uid="{D455A951-C022-4700-BFF4-9E57427CB8D0}"/>
    <cellStyle name="Normal 2 21" xfId="5397" xr:uid="{EC015A49-D02D-4DAF-AEA0-FD3C2875749C}"/>
    <cellStyle name="Normal 2 22" xfId="5398" xr:uid="{0D7FE366-6FAA-4F74-8BC9-06D7BB4F758F}"/>
    <cellStyle name="Normal 2 23" xfId="5399" xr:uid="{31589E75-562E-408C-A05E-E93DBC22BEEA}"/>
    <cellStyle name="Normal 2 24" xfId="5400" xr:uid="{144320D3-10E1-439A-9CE7-646DD849C800}"/>
    <cellStyle name="Normal 2 25" xfId="5401" xr:uid="{1B17A8AE-6FC6-45D5-A3C9-0CA40461757E}"/>
    <cellStyle name="Normal 2 26" xfId="5402" xr:uid="{FDA5FC88-AA87-4E4A-A859-46FAA16F8401}"/>
    <cellStyle name="Normal 2 27" xfId="4534" xr:uid="{0A8B9FB1-BEB3-49B3-A0CB-3CEC8CA98023}"/>
    <cellStyle name="Normal 2 28" xfId="5883" xr:uid="{6B93D227-97D9-4AFE-A66C-238B0D9D4080}"/>
    <cellStyle name="Normal 2 29" xfId="5884" xr:uid="{994C359B-4028-4206-BD0F-6FD3CDEC585F}"/>
    <cellStyle name="Normal 2 3" xfId="147" xr:uid="{FBFDAA91-78B2-46AC-AE20-777A46FD340A}"/>
    <cellStyle name="Normal 2 3 2" xfId="153" xr:uid="{446F8687-A072-4E81-85BB-F7E1424F4C39}"/>
    <cellStyle name="Normal 2 3 2 2" xfId="5405" xr:uid="{5D67ABCF-E273-4412-B576-2B95E9DA3E4C}"/>
    <cellStyle name="Normal 2 3 2 2 2" xfId="5406" xr:uid="{F523886E-41B8-45B7-8432-C460CA0DF650}"/>
    <cellStyle name="Normal 2 3 2 2 2 2" xfId="5407" xr:uid="{368EA3C4-967C-4617-8A8E-FFE7E57E4529}"/>
    <cellStyle name="Normal 2 3 2 2 2 2 2" xfId="5408" xr:uid="{C001C794-204A-4966-8789-D0E2C2BFCB45}"/>
    <cellStyle name="Normal 2 3 2 2 2 2 3" xfId="5409" xr:uid="{E747FF25-50F6-4DA6-AFC7-7BD9EE5EF2B9}"/>
    <cellStyle name="Normal 2 3 2 2 2 2_ELEC SAP FCST UPLOAD" xfId="5410" xr:uid="{1C4A92D1-F738-4A58-87DE-91DBD1EBBF2C}"/>
    <cellStyle name="Normal 2 3 2 2 2 3" xfId="5411" xr:uid="{8CF3E187-8C00-4BD6-A6F6-E8C10E0D8482}"/>
    <cellStyle name="Normal 2 3 2 2 2 4" xfId="5412" xr:uid="{0B044A80-B59A-4FD7-A1CA-465C5FD77E45}"/>
    <cellStyle name="Normal 2 3 2 2 2 5" xfId="5413" xr:uid="{F3FE22D8-D4BA-480B-9623-83FAE3E01F0C}"/>
    <cellStyle name="Normal 2 3 2 2 2 6" xfId="5414" xr:uid="{497367D9-0265-4BB3-8F1E-88EA17253BFA}"/>
    <cellStyle name="Normal 2 3 2 2 2_ELEC SAP FCST UPLOAD" xfId="5415" xr:uid="{F1C3C819-04BD-481B-AA69-4CE71D3ED656}"/>
    <cellStyle name="Normal 2 3 2 2 3" xfId="5416" xr:uid="{A1249115-AD71-407F-8440-67C4902BFE75}"/>
    <cellStyle name="Normal 2 3 2 2 3 2" xfId="5417" xr:uid="{8B9B3488-FE6E-43B4-9980-CEE0C31CE3D7}"/>
    <cellStyle name="Normal 2 3 2 2 3 3" xfId="5418" xr:uid="{A9958825-AB7F-4A74-AE95-4D5AA29F890E}"/>
    <cellStyle name="Normal 2 3 2 2 3_ELEC SAP FCST UPLOAD" xfId="5419" xr:uid="{A90FDE9F-D399-427D-BC95-E015B1E2158A}"/>
    <cellStyle name="Normal 2 3 2 2 4" xfId="5420" xr:uid="{5312DBF2-2F55-4A8F-AC8E-0B8B2FCB8FF3}"/>
    <cellStyle name="Normal 2 3 2 2 5" xfId="5421" xr:uid="{CB2B6A43-6707-4D60-888B-7FF4AE94F55E}"/>
    <cellStyle name="Normal 2 3 2 2 6" xfId="5422" xr:uid="{FAF33222-8C42-4A95-A694-0925A0A397D3}"/>
    <cellStyle name="Normal 2 3 2 2_ELEC SAP FCST UPLOAD" xfId="5423" xr:uid="{2AED1349-BF5C-4408-BFB9-4CC2E8847509}"/>
    <cellStyle name="Normal 2 3 2 3" xfId="5424" xr:uid="{AF13268A-9104-4200-9C03-C5A8CF1AA3F2}"/>
    <cellStyle name="Normal 2 3 2 3 2" xfId="5425" xr:uid="{174F8E54-3112-4237-B2BF-82B58BE74356}"/>
    <cellStyle name="Normal 2 3 2 3 3" xfId="5426" xr:uid="{E9D7B322-B130-489D-BF4C-6AB090838DF0}"/>
    <cellStyle name="Normal 2 3 2 3_ELEC SAP FCST UPLOAD" xfId="5427" xr:uid="{7ED40B54-FF86-4FDB-9F74-5977B783540D}"/>
    <cellStyle name="Normal 2 3 2 4" xfId="5428" xr:uid="{7982ED14-5855-4EBF-944A-69CF1AA190BB}"/>
    <cellStyle name="Normal 2 3 2 5" xfId="5429" xr:uid="{54D98561-A3F0-4AFD-B86F-5035A97803DB}"/>
    <cellStyle name="Normal 2 3 2 6" xfId="5430" xr:uid="{6D04AFCD-BEEC-4A84-94D2-588AD4516E12}"/>
    <cellStyle name="Normal 2 3 2 7" xfId="5431" xr:uid="{50DBABB9-7902-4B9E-ACF4-0BE9F16AB21E}"/>
    <cellStyle name="Normal 2 3 2 8" xfId="5404" xr:uid="{F7682525-F98E-4222-B89C-68DE185E3236}"/>
    <cellStyle name="Normal 2 3 2_ELEC SAP FCST UPLOAD" xfId="5432" xr:uid="{A64A60EE-9BD9-4505-A9CF-A9EC67DB2173}"/>
    <cellStyle name="Normal 2 3 3" xfId="304" xr:uid="{F0DEFA54-1246-4917-91F3-6B41280E137A}"/>
    <cellStyle name="Normal 2 3 3 2" xfId="5434" xr:uid="{9EB28D77-4369-497B-98A5-C2CF982B72C0}"/>
    <cellStyle name="Normal 2 3 3 2 2" xfId="5435" xr:uid="{1B1E61CF-01C0-4647-9C74-EA655BEAF773}"/>
    <cellStyle name="Normal 2 3 3 2 3" xfId="5436" xr:uid="{F97F279B-41D9-4347-B934-691F3BFE755F}"/>
    <cellStyle name="Normal 2 3 3 2_ELEC SAP FCST UPLOAD" xfId="5437" xr:uid="{CF90789D-7AFA-4FCD-B94C-353BB2D91FAD}"/>
    <cellStyle name="Normal 2 3 3 3" xfId="5438" xr:uid="{7BFC58A9-A811-4701-99F8-812E36B8F7C9}"/>
    <cellStyle name="Normal 2 3 3 4" xfId="5439" xr:uid="{7A9C4412-4282-4D0E-A45A-3909416AAAB9}"/>
    <cellStyle name="Normal 2 3 3 5" xfId="5440" xr:uid="{E2FB80F6-184F-4C4E-B2C1-11BD2C38C7E2}"/>
    <cellStyle name="Normal 2 3 3 6" xfId="5441" xr:uid="{A9B5D39C-8E4E-427C-B2E8-68DEE93666C1}"/>
    <cellStyle name="Normal 2 3 3 7" xfId="5433" xr:uid="{7FB79F52-9F89-421C-B33A-1DF02D51D926}"/>
    <cellStyle name="Normal 2 3 3_ELEC SAP FCST UPLOAD" xfId="5442" xr:uid="{8511F521-316A-4C3D-B2F9-312197B41533}"/>
    <cellStyle name="Normal 2 3 4" xfId="5443" xr:uid="{DF691547-ED52-400C-B09D-7143984A477E}"/>
    <cellStyle name="Normal 2 3 4 2" xfId="5444" xr:uid="{5B3DD1A7-34AC-4F82-8B15-59C9600F728A}"/>
    <cellStyle name="Normal 2 3 4 3" xfId="5445" xr:uid="{1D460C30-7B79-422E-88AF-938193D07E35}"/>
    <cellStyle name="Normal 2 3 4_ELEC SAP FCST UPLOAD" xfId="5446" xr:uid="{BA1AA460-80D7-4AF1-AA41-C4E7C5637E17}"/>
    <cellStyle name="Normal 2 3 5" xfId="5447" xr:uid="{45E64DE1-99BB-4F26-ACFA-6E8EC8DB6FA9}"/>
    <cellStyle name="Normal 2 3 6" xfId="5448" xr:uid="{6EB83CE1-735D-4E61-B4CA-45232A790EF5}"/>
    <cellStyle name="Normal 2 3 7" xfId="5449" xr:uid="{58CD5479-168B-4B8B-B629-1379C4FCAA1A}"/>
    <cellStyle name="Normal 2 3 8" xfId="5403" xr:uid="{81E00ABA-435E-418B-A764-AB403494D56E}"/>
    <cellStyle name="Normal 2 3_ELEC SAP FCST UPLOAD" xfId="5450" xr:uid="{8B362B24-55CE-42DD-9573-C9BB1C0355AF}"/>
    <cellStyle name="Normal 2 4" xfId="149" xr:uid="{F93B3378-C006-4822-8EFD-A4A9BC89523E}"/>
    <cellStyle name="Normal 2 4 2" xfId="155" xr:uid="{81791513-F435-4AD1-9645-997E77C6CC6E}"/>
    <cellStyle name="Normal 2 4 3" xfId="5451" xr:uid="{20779E41-F9B3-42C0-A5C3-8DE636B44A6B}"/>
    <cellStyle name="Normal 2 5" xfId="151" xr:uid="{043BABF3-0EE9-4B84-9BBA-758D046CDBD4}"/>
    <cellStyle name="Normal 2 5 2" xfId="5453" xr:uid="{C8D24D3C-4AE0-4119-87BF-403E0D0AD4E7}"/>
    <cellStyle name="Normal 2 5 2 2" xfId="5454" xr:uid="{97A60A11-F2CB-422A-A5E2-F3C04ED664A5}"/>
    <cellStyle name="Normal 2 5 2 2 2" xfId="5455" xr:uid="{AD956522-9D58-4A7E-9946-BE216AE29C4C}"/>
    <cellStyle name="Normal 2 5 2 2 3" xfId="5456" xr:uid="{5F51E6AA-DE3A-4709-A188-0FCDF726DDD3}"/>
    <cellStyle name="Normal 2 5 2 2_ELEC SAP FCST UPLOAD" xfId="5457" xr:uid="{D9FDD630-55C8-42EF-8AE2-9DDA5284E2EB}"/>
    <cellStyle name="Normal 2 5 2 3" xfId="5458" xr:uid="{D28F4686-F4F8-46DF-B177-D4EABEE178AC}"/>
    <cellStyle name="Normal 2 5 2 4" xfId="5459" xr:uid="{766F44BA-145A-4EDE-9C2D-CA667DE06BBB}"/>
    <cellStyle name="Normal 2 5 2 4 15 2 3 2" xfId="3627" xr:uid="{33E72A3B-48EC-4F3B-980E-B417C032D08E}"/>
    <cellStyle name="Normal 2 5 2 4 15 2 3 2 2 2" xfId="6086" xr:uid="{E579E278-2EC9-4DDB-967F-33350D20F817}"/>
    <cellStyle name="Normal 2 5 2 4 15 2 3 2 3" xfId="6052" xr:uid="{9050DD02-C382-4765-ACA8-16A48E3CF17B}"/>
    <cellStyle name="Normal 2 5 2 5" xfId="5460" xr:uid="{4DF55CF0-D648-423A-8388-E45DB718C0C3}"/>
    <cellStyle name="Normal 2 5 2 6" xfId="5461" xr:uid="{473EE5DD-2906-47E8-B6BD-E11F9C19F49F}"/>
    <cellStyle name="Normal 2 5 2_ELEC SAP FCST UPLOAD" xfId="5462" xr:uid="{16D0AB0C-DC2B-40EA-8181-94948A6602E1}"/>
    <cellStyle name="Normal 2 5 3" xfId="5463" xr:uid="{C529E8F9-BBB1-47AF-9963-A7EEB870A9C2}"/>
    <cellStyle name="Normal 2 5 3 2" xfId="5464" xr:uid="{83653726-745E-4D9C-9ABF-08508C465014}"/>
    <cellStyle name="Normal 2 5 3 3" xfId="5465" xr:uid="{F81C5DFC-2A25-4F5F-8BD9-8ACBCCD8833B}"/>
    <cellStyle name="Normal 2 5 3_ELEC SAP FCST UPLOAD" xfId="5466" xr:uid="{9480E8AE-46FC-4817-83DC-D24D709A2D09}"/>
    <cellStyle name="Normal 2 5 4" xfId="5467" xr:uid="{714FC7A9-F901-4D1E-B8A3-54345493B32B}"/>
    <cellStyle name="Normal 2 5 5" xfId="5468" xr:uid="{867B520B-4D9B-41F0-8420-ECE436BC41B8}"/>
    <cellStyle name="Normal 2 5 6" xfId="5469" xr:uid="{159E7FD9-F5EE-45BD-816E-64300B14D0ED}"/>
    <cellStyle name="Normal 2 5 7" xfId="5452" xr:uid="{3EE965E8-B3A6-4226-BA14-A1F7D56F2B8A}"/>
    <cellStyle name="Normal 2 5_ELEC SAP FCST UPLOAD" xfId="5470" xr:uid="{8180C5C3-02FC-4A1D-A042-25C060B71D3F}"/>
    <cellStyle name="Normal 2 6" xfId="207" xr:uid="{5940868F-C2DD-4F2F-8E6F-13510115F1EF}"/>
    <cellStyle name="Normal 2 6 2" xfId="5471" xr:uid="{F6DE29F0-9219-4DF3-BF8F-EC6E975AC57F}"/>
    <cellStyle name="Normal 2 7" xfId="143" xr:uid="{A6D93684-1BB5-4BF7-88A9-7FFD12454A6E}"/>
    <cellStyle name="Normal 2 7 2" xfId="5472" xr:uid="{756959E9-8AC9-4EB7-9E60-424158D94919}"/>
    <cellStyle name="Normal 2 8" xfId="1379" xr:uid="{B2FBC178-6B04-4B3B-A5C7-B74F2A9C6303}"/>
    <cellStyle name="Normal 2 8 2" xfId="5473" xr:uid="{8E1A4EF9-5E79-4D61-AE6C-41709699AD8C}"/>
    <cellStyle name="Normal 2 9" xfId="5474" xr:uid="{C0EC9D1E-FA98-49A2-9AE8-7CB2A9A02C14}"/>
    <cellStyle name="Normal 20" xfId="5475" xr:uid="{59C4A7EC-DEE5-4CC5-BAAA-E09EFB129BF5}"/>
    <cellStyle name="Normal 21" xfId="5476" xr:uid="{D8DCED4E-95CF-425D-99E1-6A9CD5BE5B53}"/>
    <cellStyle name="Normal 22" xfId="5477" xr:uid="{40DE120A-0B36-4B20-A2E0-D7818FD1AB20}"/>
    <cellStyle name="Normal 23" xfId="4533" xr:uid="{14837FD9-681A-4AC9-AD4D-0AC4495C265C}"/>
    <cellStyle name="Normal 24" xfId="305" xr:uid="{19AA23DB-994F-406E-9F3A-8511DA7CE0AB}"/>
    <cellStyle name="Normal 25" xfId="4519" xr:uid="{56B6EF1C-FAAE-45BF-9D52-F326F6646FA6}"/>
    <cellStyle name="Normal 26" xfId="4523" xr:uid="{D1356C46-25B9-469A-9261-8708E876179A}"/>
    <cellStyle name="Normal 27" xfId="5764" xr:uid="{377E9164-D71B-4402-9123-E416AB54C3B7}"/>
    <cellStyle name="Normal 28" xfId="6079" xr:uid="{BBC5EA14-36A6-4601-8820-BB8C4CEA8E36}"/>
    <cellStyle name="Normal 29" xfId="5875" xr:uid="{72FC127E-2F8C-4457-ACE5-DF320552ACA9}"/>
    <cellStyle name="Normal 3" xfId="89" xr:uid="{4B182FF3-36FB-4A3A-A13C-D955391DEE3E}"/>
    <cellStyle name="Normal 3 10" xfId="5478" xr:uid="{4B7B958E-A2AB-4D97-8D04-30E6C473F182}"/>
    <cellStyle name="Normal 3 10 2" xfId="5479" xr:uid="{A65356AB-2160-47D1-8184-9761087F4330}"/>
    <cellStyle name="Normal 3 10 3" xfId="5480" xr:uid="{92D41968-948C-4A49-AA0B-36FF37911DAE}"/>
    <cellStyle name="Normal 3 10 4" xfId="5481" xr:uid="{CA540461-0C40-4A16-B533-48BBBA591D95}"/>
    <cellStyle name="Normal 3 10 5" xfId="5482" xr:uid="{BFDD6A97-8F01-42B3-93F9-222F62FA5936}"/>
    <cellStyle name="Normal 3 10 6" xfId="5483" xr:uid="{482090D5-F88F-415C-B007-73B9F9C9F3B5}"/>
    <cellStyle name="Normal 3 10 7" xfId="5484" xr:uid="{144BE6E4-1261-41A9-A603-160409E15845}"/>
    <cellStyle name="Normal 3 11" xfId="5485" xr:uid="{42557B61-5902-4F52-B0AC-963895C135BD}"/>
    <cellStyle name="Normal 3 12" xfId="5486" xr:uid="{58268ED3-CC57-4A52-B21A-1609FE8D5117}"/>
    <cellStyle name="Normal 3 13" xfId="5487" xr:uid="{0A895F25-5DEE-4EC7-ABCF-0C8396EE7CA2}"/>
    <cellStyle name="Normal 3 14" xfId="5488" xr:uid="{34240343-B945-4676-85A1-635450A09A28}"/>
    <cellStyle name="Normal 3 15" xfId="5489" xr:uid="{42CAD230-9943-43A3-993B-155BBBA7C39F}"/>
    <cellStyle name="Normal 3 16" xfId="5490" xr:uid="{0E344CB9-CDDF-4FF2-88AD-CAF7FBD201AE}"/>
    <cellStyle name="Normal 3 17" xfId="5491" xr:uid="{5FFCC63A-7CCD-400A-9CB9-C9D960921A39}"/>
    <cellStyle name="Normal 3 18" xfId="5492" xr:uid="{6BEC7FC4-225C-438D-A71A-6D0F65DC45F8}"/>
    <cellStyle name="Normal 3 19" xfId="5493" xr:uid="{EB9A3F51-F518-45AB-BE12-033ECF09A72B}"/>
    <cellStyle name="Normal 3 2" xfId="659" xr:uid="{DFE0364F-7C73-4006-A515-B28F3B16837F}"/>
    <cellStyle name="Normal 3 2 10" xfId="5495" xr:uid="{60218F7F-A321-4B2E-8473-6AEC79A43FA8}"/>
    <cellStyle name="Normal 3 2 11" xfId="5496" xr:uid="{54079B53-5597-443B-AD97-F2298ABAD148}"/>
    <cellStyle name="Normal 3 2 12" xfId="5497" xr:uid="{2C02A505-EA06-4E13-9BBD-8621E3D868EC}"/>
    <cellStyle name="Normal 3 2 13" xfId="5498" xr:uid="{782363D8-EE89-4FF2-9973-B259C5ADC6F4}"/>
    <cellStyle name="Normal 3 2 14" xfId="5499" xr:uid="{6AF60728-2AE3-4A02-87AA-7E969916679D}"/>
    <cellStyle name="Normal 3 2 15" xfId="5500" xr:uid="{94740E28-9BCD-433B-A30A-725FB6B46186}"/>
    <cellStyle name="Normal 3 2 16" xfId="5501" xr:uid="{92D03A01-825B-4F3F-AC90-12308E739CA8}"/>
    <cellStyle name="Normal 3 2 17" xfId="5494" xr:uid="{207BC591-9C2F-4D14-BC8F-6070AC1E586B}"/>
    <cellStyle name="Normal 3 2 18" xfId="6075" xr:uid="{42765606-749E-4A75-8871-D8BAA3F990F4}"/>
    <cellStyle name="Normal 3 2 2" xfId="5502" xr:uid="{ECF6B234-37FC-448B-908D-5F85700BE404}"/>
    <cellStyle name="Normal 3 2 2 2" xfId="5503" xr:uid="{B054E2D7-9D24-4943-ABBD-0434BA1B1F94}"/>
    <cellStyle name="Normal 3 2 2 3" xfId="5504" xr:uid="{9A693696-C558-4243-8667-8CBDCD3D20B9}"/>
    <cellStyle name="Normal 3 2 2 4" xfId="5505" xr:uid="{506B6852-429B-4FC3-A695-4F15DC6C407D}"/>
    <cellStyle name="Normal 3 2 2 5" xfId="5506" xr:uid="{1C7EF654-BE17-4499-95F3-1F9CF05E17CF}"/>
    <cellStyle name="Normal 3 2 2 6" xfId="5507" xr:uid="{F85D9178-1799-42FF-8498-F45FA85006CC}"/>
    <cellStyle name="Normal 3 2 2 7" xfId="5508" xr:uid="{F506B734-7599-4820-AB9F-0096BDAF6504}"/>
    <cellStyle name="Normal 3 2 3" xfId="5509" xr:uid="{2F2709EB-FFB7-4B34-B3CC-BFF727B09C8D}"/>
    <cellStyle name="Normal 3 2 4" xfId="5510" xr:uid="{C93ABBE5-D813-47C4-8798-663667369158}"/>
    <cellStyle name="Normal 3 2 5" xfId="5511" xr:uid="{3C8A796B-E128-4C07-9708-A36445E3B07E}"/>
    <cellStyle name="Normal 3 2 6" xfId="5512" xr:uid="{470F7314-D390-408C-9F1C-A5CB6F428544}"/>
    <cellStyle name="Normal 3 2 7" xfId="5513" xr:uid="{38C4427D-A1C1-4DD7-A880-FA8F740FE2EA}"/>
    <cellStyle name="Normal 3 2 8" xfId="5514" xr:uid="{C638109D-A1B6-401F-84CF-2944BB74D787}"/>
    <cellStyle name="Normal 3 2 9" xfId="5515" xr:uid="{F3618512-B3AD-4875-8B9D-A62763D1E5FA}"/>
    <cellStyle name="Normal 3 20" xfId="5516" xr:uid="{A75F1592-E538-4807-91CA-92E98C4654DC}"/>
    <cellStyle name="Normal 3 21" xfId="4535" xr:uid="{B8FC6F79-E75D-4ED1-8BA6-4458B848B8BC}"/>
    <cellStyle name="Normal 3 22" xfId="6070" xr:uid="{400B974B-E620-426D-8EB3-253C213D130D}"/>
    <cellStyle name="Normal 3 3" xfId="209" xr:uid="{2EAEBA6F-7102-43C2-A60C-AD3405F558B0}"/>
    <cellStyle name="Normal 3 3 2" xfId="5518" xr:uid="{9B9448DF-6FA2-4866-9B2A-0F7729508C88}"/>
    <cellStyle name="Normal 3 3 2 5 10 2" xfId="6045" xr:uid="{195A193B-118A-496B-AA32-E38046BDD63C}"/>
    <cellStyle name="Normal 3 3 3" xfId="5517" xr:uid="{1B8DE007-D4CD-4630-A0BF-9B27BD3306B7}"/>
    <cellStyle name="Normal 3 3_GTO Non Operational Capex Roll-over submission (FINAL with property)" xfId="5519" xr:uid="{3061D218-0E8C-45E6-A368-439CEAF739C1}"/>
    <cellStyle name="Normal 3 4" xfId="5520" xr:uid="{9B132272-A99A-4E0C-9CA4-45F63015A837}"/>
    <cellStyle name="Normal 3 5" xfId="5521" xr:uid="{C0A6BE7E-E323-414B-92A2-B5475FEFDC67}"/>
    <cellStyle name="Normal 3 6" xfId="5522" xr:uid="{72846F10-C4B3-45DA-8AF2-092FB832D02D}"/>
    <cellStyle name="Normal 3 7" xfId="5523" xr:uid="{80E712B5-C696-46CD-B299-D00660A48169}"/>
    <cellStyle name="Normal 3 8" xfId="5524" xr:uid="{50C41669-0F26-4B20-B091-05DB8ABF07C6}"/>
    <cellStyle name="Normal 3 9" xfId="5525" xr:uid="{9E92ECC1-45ED-4DF9-A5B6-9FF3CC5722BD}"/>
    <cellStyle name="Normal 3_ELEC SAP FCST UPLOAD" xfId="5526" xr:uid="{47403F10-2E5D-44F5-A4C0-B09AB81B9F1C}"/>
    <cellStyle name="Normal 30" xfId="6082" xr:uid="{593A1D79-9AF7-4E20-B3A6-3806C24E77B3}"/>
    <cellStyle name="Normal 31" xfId="6083" xr:uid="{A55F412A-50AF-47E0-9BC2-D331B28F459B}"/>
    <cellStyle name="Normal 32" xfId="6088" xr:uid="{1620FDFA-B131-4660-A0ED-ACCEF4FA8548}"/>
    <cellStyle name="Normal 4" xfId="91" xr:uid="{479E356E-704A-40D6-AD41-430AF820C43E}"/>
    <cellStyle name="Normal 4 2" xfId="4" xr:uid="{EC547666-7402-4B17-949A-EC12209E6844}"/>
    <cellStyle name="Normal 4 2 2" xfId="661" xr:uid="{E50E926C-926E-4C47-81CC-93E646488180}"/>
    <cellStyle name="Normal 4 2 2 2" xfId="5530" xr:uid="{B2AEA99A-43DB-48A4-B63C-5491F82BE756}"/>
    <cellStyle name="Normal 4 2 2 2 2" xfId="5531" xr:uid="{B86DEE9D-A143-4449-A768-C43C1241ADF5}"/>
    <cellStyle name="Normal 4 2 2 2 2 2" xfId="5532" xr:uid="{B4454E70-AC24-4B57-BAE7-2C65E66AFCD4}"/>
    <cellStyle name="Normal 4 2 2 2 2 3" xfId="5533" xr:uid="{D1176EEB-00EA-4DF5-BFB0-21567AB6413D}"/>
    <cellStyle name="Normal 4 2 2 2 2_ELEC SAP FCST UPLOAD" xfId="5534" xr:uid="{C55DCD8E-491C-4B25-B9B6-95100D925224}"/>
    <cellStyle name="Normal 4 2 2 2 3" xfId="5535" xr:uid="{9D4FA7B4-577B-4E15-9D22-18FB5C66081F}"/>
    <cellStyle name="Normal 4 2 2 2 4" xfId="5536" xr:uid="{CEF35162-31D0-4747-B10A-A9354283BEFA}"/>
    <cellStyle name="Normal 4 2 2 2 5" xfId="5537" xr:uid="{5FFD8360-9A49-4677-9CB6-DAE4B54361C1}"/>
    <cellStyle name="Normal 4 2 2 2 6" xfId="5538" xr:uid="{0E3C78FD-DDDE-4141-9C1C-46F74F8DA33D}"/>
    <cellStyle name="Normal 4 2 2 2_ELEC SAP FCST UPLOAD" xfId="5539" xr:uid="{3241124D-E7E7-4474-B4EF-ADB2FB566C9B}"/>
    <cellStyle name="Normal 4 2 2 3" xfId="5540" xr:uid="{15A7EFA6-34ED-468E-9372-F345203F4232}"/>
    <cellStyle name="Normal 4 2 2 3 2" xfId="5541" xr:uid="{93EBFE03-E607-4964-B8A3-DDE68DE694E7}"/>
    <cellStyle name="Normal 4 2 2 3 3" xfId="5542" xr:uid="{9671AD81-BB7C-4933-BF7F-E2EF875CC879}"/>
    <cellStyle name="Normal 4 2 2 3_ELEC SAP FCST UPLOAD" xfId="5543" xr:uid="{737F3A6A-56EC-4B2C-9A11-B5AB8B547570}"/>
    <cellStyle name="Normal 4 2 2 4" xfId="5544" xr:uid="{8683702F-0F42-4008-A123-0FB235F86364}"/>
    <cellStyle name="Normal 4 2 2 5" xfId="5545" xr:uid="{D010E90F-C32A-491F-9933-CB15EB5E8B8E}"/>
    <cellStyle name="Normal 4 2 2 6" xfId="5546" xr:uid="{52898D00-C515-46DA-B142-BC907C158462}"/>
    <cellStyle name="Normal 4 2 2 7" xfId="5529" xr:uid="{FAB90B03-8BE5-459E-95FA-D19321197339}"/>
    <cellStyle name="Normal 4 2 2_ELEC SAP FCST UPLOAD" xfId="5547" xr:uid="{3C246074-B3FA-4A02-8A43-D6329175205F}"/>
    <cellStyle name="Normal 4 2 24" xfId="6034" xr:uid="{B494A7A8-6EDF-414D-8971-92F788ED777B}"/>
    <cellStyle name="Normal 4 2 3" xfId="311" xr:uid="{6BE8BC29-0879-4CD8-8309-EB2D9FD0BE8C}"/>
    <cellStyle name="Normal 4 2 3 2" xfId="1378" xr:uid="{623EAC34-0483-477C-8F1C-A7E334DB3CD8}"/>
    <cellStyle name="Normal 4 2 3 2 2" xfId="5549" xr:uid="{7B6020E9-99DC-46C1-B15F-E6FE635C01D4}"/>
    <cellStyle name="Normal 4 2 3 3" xfId="5550" xr:uid="{A9E94BEE-BA6B-4FBA-87F1-D4038DBD4334}"/>
    <cellStyle name="Normal 4 2 3 4" xfId="5548" xr:uid="{86F9A8AF-6E8D-454C-9558-394FB7FCC71E}"/>
    <cellStyle name="Normal 4 2 3_ELEC SAP FCST UPLOAD" xfId="5551" xr:uid="{88822497-56F1-430C-9511-6131EDC12C04}"/>
    <cellStyle name="Normal 4 2 4" xfId="95" xr:uid="{AA93F274-C95F-415E-B048-C32B5008A871}"/>
    <cellStyle name="Normal 4 2 4 2" xfId="5552" xr:uid="{3AF80328-948D-44B6-B247-29194166B214}"/>
    <cellStyle name="Normal 4 2 5" xfId="5553" xr:uid="{E28483B8-D67A-4C4E-8F5D-5FF10AFC592D}"/>
    <cellStyle name="Normal 4 2 6" xfId="5554" xr:uid="{27C1D14D-1985-40AF-9DC1-EBCD35F9FC2F}"/>
    <cellStyle name="Normal 4 2 7" xfId="5555" xr:uid="{DAAA9EEA-5CDB-422B-9DBA-7533677E54E9}"/>
    <cellStyle name="Normal 4 2 8" xfId="5528" xr:uid="{0742CF29-E7FD-43FF-9C23-FEB3EBC46DEA}"/>
    <cellStyle name="Normal 4 2_ELEC SAP FCST UPLOAD" xfId="5556" xr:uid="{D583F14F-E81E-462A-A26B-13D03F3C7F6B}"/>
    <cellStyle name="Normal 4 3" xfId="660" xr:uid="{0953932F-281A-4BD8-9F73-1C26324DCD77}"/>
    <cellStyle name="Normal 4 3 2" xfId="5558" xr:uid="{3A168709-5E05-40CC-A5C6-94E482330E16}"/>
    <cellStyle name="Normal 4 3 2 2" xfId="5559" xr:uid="{E8C2E45B-2B16-4790-BCF3-E53BC0474E5A}"/>
    <cellStyle name="Normal 4 3 2 3" xfId="5560" xr:uid="{4D86F5AA-3E02-48C7-9BAA-ED603F74F651}"/>
    <cellStyle name="Normal 4 3 2_ELEC SAP FCST UPLOAD" xfId="5561" xr:uid="{52E45DFB-CA2D-457C-9701-DDB1E34B910A}"/>
    <cellStyle name="Normal 4 3 3" xfId="5562" xr:uid="{E1F91492-F8F3-4E08-BF71-5650DBE9F13A}"/>
    <cellStyle name="Normal 4 3 4" xfId="5563" xr:uid="{BF7E5384-2AA2-494B-B727-4556F98CCB55}"/>
    <cellStyle name="Normal 4 3 5" xfId="5564" xr:uid="{83FE6240-0AFD-44E2-8255-8DF03962DDDE}"/>
    <cellStyle name="Normal 4 3 6" xfId="5565" xr:uid="{F92A13F2-27FC-4D11-81B3-D33BEC06E657}"/>
    <cellStyle name="Normal 4 3 7" xfId="5557" xr:uid="{B4C2FE83-0AFE-4682-AF31-006B95580AF1}"/>
    <cellStyle name="Normal 4 3_ELEC SAP FCST UPLOAD" xfId="5566" xr:uid="{22047E34-C88F-4BB4-BBAB-81980FB01849}"/>
    <cellStyle name="Normal 4 4" xfId="296" xr:uid="{BAF17D6E-F418-4CF9-9E43-EEC0C22AB372}"/>
    <cellStyle name="Normal 4 4 2" xfId="5567" xr:uid="{211CF3B8-0EDB-464B-8F7A-A798765F68BC}"/>
    <cellStyle name="Normal 4 5" xfId="1375" xr:uid="{B090A6F2-B166-44B3-970C-BE17463549CD}"/>
    <cellStyle name="Normal 4 5 2" xfId="5568" xr:uid="{CEF5680B-DA93-484C-9F70-235D9D3F6300}"/>
    <cellStyle name="Normal 4 6" xfId="5569" xr:uid="{60E5D718-38E0-4369-81ED-70A7E084F4E8}"/>
    <cellStyle name="Normal 4 7" xfId="5527" xr:uid="{D8F0EB8B-A986-4EC7-8579-A33B9F45B4E2}"/>
    <cellStyle name="Normal 4 8" xfId="6076" xr:uid="{98743F3C-A730-48F9-A1F8-846C32479DA2}"/>
    <cellStyle name="Normal 4 9" xfId="6078" xr:uid="{E7059D6A-6E68-4EA1-A2E3-92D43CE16CB1}"/>
    <cellStyle name="Normal 4_ELEC SAP FCST UPLOAD" xfId="5570" xr:uid="{297C291D-7502-4F55-91C8-C7E57FCBB408}"/>
    <cellStyle name="Normal 5" xfId="7" xr:uid="{BCB5435C-39BC-41F4-9B90-AC2D57A4E246}"/>
    <cellStyle name="Normal 5 2" xfId="318" xr:uid="{B13080A8-A893-4D44-8666-E307E51334E0}"/>
    <cellStyle name="Normal 5 2 2" xfId="5573" xr:uid="{480FA934-8589-4157-97E2-71EFFAF31158}"/>
    <cellStyle name="Normal 5 2 2 2" xfId="5574" xr:uid="{DBF15B74-2FE1-4BFE-A6E8-07A32FB8598D}"/>
    <cellStyle name="Normal 5 2 2 3" xfId="5575" xr:uid="{0DFE7FB6-D02A-4040-B9FF-DDF6C457A39E}"/>
    <cellStyle name="Normal 5 2 2_ELEC SAP FCST UPLOAD" xfId="5576" xr:uid="{F019FA22-152E-4EC6-867C-75D88EDC2F9F}"/>
    <cellStyle name="Normal 5 2 3" xfId="5577" xr:uid="{6C085EA0-24FA-41F6-807F-A0719C862848}"/>
    <cellStyle name="Normal 5 2 4" xfId="5578" xr:uid="{91821706-A092-4867-A75E-537B3449EEF0}"/>
    <cellStyle name="Normal 5 2 5" xfId="5579" xr:uid="{E0BCFADC-240F-4674-BF00-6D58E06DB170}"/>
    <cellStyle name="Normal 5 2 6" xfId="5580" xr:uid="{45261016-C7F6-4F1E-80AF-1B4C79DF8073}"/>
    <cellStyle name="Normal 5 2 7" xfId="5572" xr:uid="{F4771110-9B70-43CB-9B0D-76FFFF376494}"/>
    <cellStyle name="Normal 5 2_ELEC SAP FCST UPLOAD" xfId="5581" xr:uid="{F6FECD35-AA5F-48E8-80BB-AD416A6777CC}"/>
    <cellStyle name="Normal 5 3" xfId="303" xr:uid="{283F7523-7AF0-4CFB-96B7-250ADDE21731}"/>
    <cellStyle name="Normal 5 3 2" xfId="5582" xr:uid="{D019196E-84CF-418E-8A68-BF58CD76A1FB}"/>
    <cellStyle name="Normal 5 4" xfId="5583" xr:uid="{98E986A6-7C03-495A-921A-B7E79626832A}"/>
    <cellStyle name="Normal 5 5" xfId="5584" xr:uid="{D7AB351A-FF6E-406A-8346-F96D4D0DC501}"/>
    <cellStyle name="Normal 5 6" xfId="5571" xr:uid="{35F5A627-638A-443C-94AC-4E07B309B5DC}"/>
    <cellStyle name="Normal 5_ELEC SAP FCST UPLOAD" xfId="5585" xr:uid="{0B51412A-24F6-4ED2-BFA5-624CA5E65E53}"/>
    <cellStyle name="Normal 54 2 14" xfId="6056" xr:uid="{5A7D66E6-C77D-4DE9-8AC5-6A34D127D923}"/>
    <cellStyle name="Normal 54 22" xfId="6057" xr:uid="{A1CA0ECF-34F6-457F-B826-191B5CF612C7}"/>
    <cellStyle name="Normal 54 25" xfId="6058" xr:uid="{91D69726-479C-4C3E-A6BB-DD06D859306C}"/>
    <cellStyle name="Normal 58" xfId="6063" xr:uid="{C0A55E7E-1DEB-486C-A420-A8F6DCBB0EE6}"/>
    <cellStyle name="Normal 58 4 2 2" xfId="6073" xr:uid="{E6A430FF-5413-4D27-B8F0-AF93CF53FF01}"/>
    <cellStyle name="Normal 58 4 2 5" xfId="6074" xr:uid="{14FE92E8-5242-453E-9F70-B9094E40E512}"/>
    <cellStyle name="Normal 58 4 2 6" xfId="4323" xr:uid="{29E7854D-A4EF-4708-85EE-B5E924E05C82}"/>
    <cellStyle name="Normal 58 4 3 5" xfId="16" xr:uid="{4A30E142-1B1C-48CA-9D33-C399FB8C58E2}"/>
    <cellStyle name="Normal 58 4 3 6" xfId="18" xr:uid="{44D5E4F1-F8A5-4397-A8F3-BA7FABE02CE8}"/>
    <cellStyle name="Normal 6" xfId="662" xr:uid="{FBE8F6EF-5EEB-4A8A-9729-13B54BDAE341}"/>
    <cellStyle name="Normal 6 2" xfId="5586" xr:uid="{3E2BC8ED-7D43-4413-B03A-C46162866A6E}"/>
    <cellStyle name="Normal 60 2 2" xfId="6047" xr:uid="{CD054CAE-7512-4248-B349-6A865FD54B3B}"/>
    <cellStyle name="Normal 61 3 2" xfId="6038" xr:uid="{4E3A40D4-906D-4140-AE76-21A6EB5F2142}"/>
    <cellStyle name="Normal 61 3 2 2" xfId="6050" xr:uid="{16D5AB3D-96C2-446E-8297-01D269AA9AD9}"/>
    <cellStyle name="Normal 62 2 2 2" xfId="6051" xr:uid="{022D7408-E6D2-4BD8-9381-A77556EE06FC}"/>
    <cellStyle name="Normal 7" xfId="1" xr:uid="{4684DFA9-71DC-4066-8878-314B1AE38285}"/>
    <cellStyle name="Normal 7 2" xfId="312" xr:uid="{2981B749-BA98-4D5E-B081-0AB0FD03582C}"/>
    <cellStyle name="Normal 7 3" xfId="208" xr:uid="{5D5307B8-0E41-4C44-A0ED-7CA6390CD409}"/>
    <cellStyle name="Normal 7 4" xfId="5587" xr:uid="{F2DAA646-B2D5-400E-82C9-1C54B164D49D}"/>
    <cellStyle name="Normal 7 79" xfId="6071" xr:uid="{594D1471-EDB4-495E-9240-865106C089C4}"/>
    <cellStyle name="Normal 7 79 2" xfId="6049" xr:uid="{78F9ADDB-F4B9-4ACA-8698-9C87A3514024}"/>
    <cellStyle name="Normal 8" xfId="663" xr:uid="{E55A41FF-9E95-42A7-8300-F0F5184325EF}"/>
    <cellStyle name="Normal 8 2" xfId="5588" xr:uid="{839EAC6B-D877-483F-B489-EEEB57BB87D5}"/>
    <cellStyle name="Normal 89" xfId="6035" xr:uid="{09CBC8EB-375E-41A2-8E19-E8503E3D0509}"/>
    <cellStyle name="Normal 9" xfId="664" xr:uid="{89696D29-54B9-4E64-9478-F4BF08A73725}"/>
    <cellStyle name="Normal 9 2" xfId="5590" xr:uid="{6133CE4F-676B-4910-B95A-20292624FCCF}"/>
    <cellStyle name="Normal 9 3" xfId="5589" xr:uid="{714CA9CA-8E0A-46FA-BEC3-82A5224C102A}"/>
    <cellStyle name="Normal 9_GTO Non Operational Capex Roll-over submission (FINAL with property)" xfId="5591" xr:uid="{B753656E-B022-4601-A094-0BF454136A1C}"/>
    <cellStyle name="Normal 91" xfId="6067" xr:uid="{10810C26-3FB5-4FF9-AB07-AB9A6C458300}"/>
    <cellStyle name="Normal 92" xfId="6037" xr:uid="{8195D642-4D98-473C-AF25-F34841A4F0A0}"/>
    <cellStyle name="Normal 93" xfId="6048" xr:uid="{323B2E73-10FC-4D28-9560-7298B8F45483}"/>
    <cellStyle name="Normal U" xfId="665" xr:uid="{4C1567AC-7A84-4E24-A99C-360C47723DE6}"/>
    <cellStyle name="Normal U 2" xfId="5592" xr:uid="{11341299-885B-41D9-B32F-6452189CEFA7}"/>
    <cellStyle name="Normal_BPQ template v1 from NGT 22 June" xfId="17" xr:uid="{F394FBA1-1628-43F6-AD99-CAF7E9C25D64}"/>
    <cellStyle name="Normal_risk table" xfId="6081" xr:uid="{5882E73F-D38D-4767-87F6-88CEED51507C}"/>
    <cellStyle name="Note 2" xfId="245" xr:uid="{EC613CFE-AC5F-41DA-BBF8-83F275602299}"/>
    <cellStyle name="Note 2 10" xfId="3891" xr:uid="{F9F6B3A1-2C8E-4D8E-8A20-578AECA98B77}"/>
    <cellStyle name="Note 2 11" xfId="4150" xr:uid="{63F3934A-1093-4D6B-8D8F-9FC77D451575}"/>
    <cellStyle name="Note 2 12" xfId="5593" xr:uid="{34BE2EF6-5589-456B-9DEF-88D4F6E76109}"/>
    <cellStyle name="Note 2 13" xfId="5886" xr:uid="{6C43BDE4-4801-466F-BDA9-01EDD97D6F17}"/>
    <cellStyle name="Note 2 2" xfId="667" xr:uid="{11D71367-BABB-4EA5-8742-4082F85ACE6D}"/>
    <cellStyle name="Note 2 2 2" xfId="1204" xr:uid="{F12137BB-2633-4C28-A5EC-CE2907EA22F1}"/>
    <cellStyle name="Note 2 2 2 2" xfId="2452" xr:uid="{372DC732-FA28-45BD-9956-F3464F93C89E}"/>
    <cellStyle name="Note 2 2 2 3" xfId="2958" xr:uid="{0CCEBD24-65C0-40F3-B016-62B58A5569BB}"/>
    <cellStyle name="Note 2 2 2 4" xfId="2848" xr:uid="{48976169-7995-4226-BE7D-C1ECAF242794}"/>
    <cellStyle name="Note 2 2 2 5" xfId="3434" xr:uid="{369986A7-5477-4D18-BC3D-499FA6C695EC}"/>
    <cellStyle name="Note 2 2 2 6" xfId="2769" xr:uid="{4131C1E1-F34E-4050-AB02-CEB3C2A0A82F}"/>
    <cellStyle name="Note 2 2 2 7" xfId="4369" xr:uid="{4B5FF0D0-FF22-410E-82BA-DA22E8E3128D}"/>
    <cellStyle name="Note 2 2 3" xfId="1963" xr:uid="{5F02BBB8-D82D-41C2-8143-7FA9C0BCA9AB}"/>
    <cellStyle name="Note 2 2 4" xfId="1558" xr:uid="{4779F1F3-32C3-4F3F-B20A-12FF2597BDD8}"/>
    <cellStyle name="Note 2 2 5" xfId="1894" xr:uid="{38BDAEFF-79A9-4010-8EBC-52582C56FF60}"/>
    <cellStyle name="Note 2 2 6" xfId="3456" xr:uid="{7196BF8F-E2AF-4BED-96DC-1C57D7196D97}"/>
    <cellStyle name="Note 2 2 7" xfId="1904" xr:uid="{CB2A212F-D899-45F3-A971-B5EB0AEABD71}"/>
    <cellStyle name="Note 2 2 8" xfId="3886" xr:uid="{962DF7FD-E9AB-4463-A7DB-A069BE106483}"/>
    <cellStyle name="Note 2 3" xfId="668" xr:uid="{EC7B62EB-9946-4B1B-8983-8618876FCD83}"/>
    <cellStyle name="Note 2 3 2" xfId="1205" xr:uid="{5A55E0D1-DB71-4D5F-A90A-46F806707E26}"/>
    <cellStyle name="Note 2 3 2 2" xfId="2453" xr:uid="{0752A83B-B427-4747-B951-601B8A1274D7}"/>
    <cellStyle name="Note 2 3 2 3" xfId="2959" xr:uid="{9B44AEAF-8CC4-483E-84E5-A443A0F5CCB2}"/>
    <cellStyle name="Note 2 3 2 4" xfId="2688" xr:uid="{7FA48A91-8FBA-4268-8241-99D7AB205742}"/>
    <cellStyle name="Note 2 3 2 5" xfId="2232" xr:uid="{1AE0241A-1419-465B-8143-5AD2786C6004}"/>
    <cellStyle name="Note 2 3 2 6" xfId="1782" xr:uid="{059CEFA8-A035-426A-8B5B-171D630A71EF}"/>
    <cellStyle name="Note 2 3 2 7" xfId="4409" xr:uid="{61A623A0-713C-44D9-93B3-B7C3F376579D}"/>
    <cellStyle name="Note 2 3 3" xfId="1964" xr:uid="{48F8D4AD-54C2-4641-9A3C-04213AEB6CA1}"/>
    <cellStyle name="Note 2 3 4" xfId="1662" xr:uid="{4722EB78-661F-4400-B4DC-AE476B82B18A}"/>
    <cellStyle name="Note 2 3 5" xfId="1538" xr:uid="{AE8F5B1D-A008-4DFC-A560-A49112D128D3}"/>
    <cellStyle name="Note 2 3 6" xfId="3229" xr:uid="{3327234F-F79E-4874-AB1A-F4D60C8601EC}"/>
    <cellStyle name="Note 2 3 7" xfId="4178" xr:uid="{C78ADCCA-3315-436F-9FE2-AE944FCC1C9B}"/>
    <cellStyle name="Note 2 3 8" xfId="4230" xr:uid="{76D2D6BE-FC01-4B95-B449-55966ADA4A54}"/>
    <cellStyle name="Note 2 4" xfId="666" xr:uid="{4D1F12C0-060B-48C4-8775-33A1ED641FDC}"/>
    <cellStyle name="Note 2 4 2" xfId="1203" xr:uid="{DE393021-6E0B-4EB2-B074-19133822CFA9}"/>
    <cellStyle name="Note 2 4 2 2" xfId="2451" xr:uid="{B1C581EA-C71A-4046-992D-62CC8334DC56}"/>
    <cellStyle name="Note 2 4 2 3" xfId="2957" xr:uid="{71578286-38CB-4E1E-BC5C-5F0985DDCD1A}"/>
    <cellStyle name="Note 2 4 2 4" xfId="1483" xr:uid="{A3320D12-5E2C-46B6-A6D1-51475D6B3DF6}"/>
    <cellStyle name="Note 2 4 2 5" xfId="3914" xr:uid="{7B0CAA2D-AA01-4D4E-B678-54D1AFF7F576}"/>
    <cellStyle name="Note 2 4 2 6" xfId="3881" xr:uid="{E5DF0A96-5F34-4D15-9B44-CECABA2CF3AB}"/>
    <cellStyle name="Note 2 4 2 7" xfId="4477" xr:uid="{3062FEC9-9FAF-4FAC-8B40-8C9D678FE74C}"/>
    <cellStyle name="Note 2 4 3" xfId="1962" xr:uid="{CE3FC622-8332-44D8-A532-10140EA054FF}"/>
    <cellStyle name="Note 2 4 4" xfId="1397" xr:uid="{277FC470-3833-495E-8376-CBB97A3C77C3}"/>
    <cellStyle name="Note 2 4 5" xfId="1752" xr:uid="{22E1CBAD-8391-453B-BA56-71962AC3ECAB}"/>
    <cellStyle name="Note 2 4 6" xfId="1739" xr:uid="{84448D0F-C967-491A-9FDE-0942F45EEDBB}"/>
    <cellStyle name="Note 2 4 7" xfId="3621" xr:uid="{84F377FC-2878-4B1F-956A-4C17A30D3FC0}"/>
    <cellStyle name="Note 2 4 8" xfId="4363" xr:uid="{400A4641-5CBC-48E2-9ED7-445057D9CDDA}"/>
    <cellStyle name="Note 2 5" xfId="1162" xr:uid="{8E30BF29-3C9A-41E4-8342-B63457A01827}"/>
    <cellStyle name="Note 2 5 2" xfId="2410" xr:uid="{3E8567A9-0B3F-42D2-B9D4-0B5088A7563B}"/>
    <cellStyle name="Note 2 5 3" xfId="2916" xr:uid="{9D5716B2-A828-4059-9AFC-A2537778EAC6}"/>
    <cellStyle name="Note 2 5 4" xfId="2313" xr:uid="{6519BF84-BA86-4EE6-AC0D-FB1DFB0FBA3B}"/>
    <cellStyle name="Note 2 5 5" xfId="2281" xr:uid="{5096A87B-110B-4F60-BD96-909AFE4AEAB4}"/>
    <cellStyle name="Note 2 5 6" xfId="3601" xr:uid="{A438559F-E611-4879-A3D4-B2171C1D3AF3}"/>
    <cellStyle name="Note 2 5 7" xfId="4478" xr:uid="{B975AA99-79FB-4E29-8162-EF16E8B18C57}"/>
    <cellStyle name="Note 2 6" xfId="1587" xr:uid="{1841620C-E915-4A87-AA4F-175C28A70224}"/>
    <cellStyle name="Note 2 7" xfId="1490" xr:uid="{3377189D-2477-4372-97E5-8C6BE0BA6BCF}"/>
    <cellStyle name="Note 2 8" xfId="3514" xr:uid="{E4D9257D-9766-406D-AF69-8618D199EAE5}"/>
    <cellStyle name="Note 2 9" xfId="3672" xr:uid="{C2515A02-01ED-4905-BED5-59F2A2AF325F}"/>
    <cellStyle name="Note 3" xfId="669" xr:uid="{A3BC370B-14A7-4341-A31B-E33611563D54}"/>
    <cellStyle name="Note 3 10" xfId="5594" xr:uid="{8F9C3A92-A764-4DC2-9A9E-DC8F59DDDF01}"/>
    <cellStyle name="Note 3 11" xfId="5887" xr:uid="{B3E6EC72-8D74-45C9-9C74-F9C45A4CA7EF}"/>
    <cellStyle name="Note 3 2" xfId="670" xr:uid="{A3FED896-A2EC-4EEE-980E-A973F7F48621}"/>
    <cellStyle name="Note 3 2 10" xfId="5888" xr:uid="{BFEB00A0-4B64-4320-A3D8-CA024F9F223D}"/>
    <cellStyle name="Note 3 2 2" xfId="1207" xr:uid="{6B45E9E6-F41B-4E80-A5A9-BBCA9DFEC841}"/>
    <cellStyle name="Note 3 2 2 2" xfId="2455" xr:uid="{4278CB1E-B7B0-442C-8A2D-2E6C58CD9DF4}"/>
    <cellStyle name="Note 3 2 2 3" xfId="2961" xr:uid="{84C1EEDC-CA4D-4C46-B027-2AC9D72EB3C7}"/>
    <cellStyle name="Note 3 2 2 4" xfId="1758" xr:uid="{440D287A-9432-45D4-A620-3E0AD7E006E7}"/>
    <cellStyle name="Note 3 2 2 5" xfId="1807" xr:uid="{81410CD7-D6FD-40B2-983B-23BAF5C5D89B}"/>
    <cellStyle name="Note 3 2 2 6" xfId="4036" xr:uid="{2BD56C08-E8D1-4EEC-B979-217936CDE3D4}"/>
    <cellStyle name="Note 3 2 2 7" xfId="4049" xr:uid="{F84B1116-B56A-4274-BCBE-848132F87D54}"/>
    <cellStyle name="Note 3 2 3" xfId="1966" xr:uid="{FBFF5453-BAB3-4DFF-93D3-D288EB2E2AFE}"/>
    <cellStyle name="Note 3 2 4" xfId="1557" xr:uid="{94FD6414-620E-45F6-8C00-9927B095C321}"/>
    <cellStyle name="Note 3 2 5" xfId="1521" xr:uid="{80CF282B-27B9-4DE7-A33F-32EF353F9689}"/>
    <cellStyle name="Note 3 2 6" xfId="3713" xr:uid="{8513A769-9DF7-4F13-8B8A-7B0EF68EB152}"/>
    <cellStyle name="Note 3 2 7" xfId="3547" xr:uid="{846E601A-B1E9-4495-82FC-C98C18C8F7B1}"/>
    <cellStyle name="Note 3 2 8" xfId="4469" xr:uid="{065D8DBD-0A6F-476D-A00D-F99D87CA3080}"/>
    <cellStyle name="Note 3 2 9" xfId="5595" xr:uid="{80156FAB-F1B9-49D3-ACB0-B80B0EF4A5E5}"/>
    <cellStyle name="Note 3 3" xfId="1206" xr:uid="{57E5AB4A-2192-4A62-A45E-94ECB2EE9972}"/>
    <cellStyle name="Note 3 3 2" xfId="2454" xr:uid="{1AC8C57C-1BB4-4BA4-A2D2-693853C7EA7D}"/>
    <cellStyle name="Note 3 3 3" xfId="2960" xr:uid="{243C4A17-4EF9-41B7-9DDC-66A4643C18BE}"/>
    <cellStyle name="Note 3 3 4" xfId="1994" xr:uid="{ECB728E2-BA1E-41EC-AB1F-7C521A23DB34}"/>
    <cellStyle name="Note 3 3 5" xfId="3241" xr:uid="{649CE190-ED64-4472-A038-BE044BB99C61}"/>
    <cellStyle name="Note 3 3 6" xfId="2263" xr:uid="{F8469BE4-17CF-40C5-AE2E-31E4149260E8}"/>
    <cellStyle name="Note 3 3 7" xfId="4345" xr:uid="{C3FFC6E6-2538-4292-B722-65BA02B4982E}"/>
    <cellStyle name="Note 3 3 8" xfId="5596" xr:uid="{F1152DF0-8A4F-4128-8604-DB5E6F01399C}"/>
    <cellStyle name="Note 3 3 9" xfId="5889" xr:uid="{547B8B7D-27D3-40B5-8E33-F3D90CCE8D3E}"/>
    <cellStyle name="Note 3 4" xfId="1965" xr:uid="{1F028EDD-C9BB-4A09-B631-6F8089A191B5}"/>
    <cellStyle name="Note 3 4 2" xfId="5597" xr:uid="{87B32FE6-9292-4AC2-8A27-CF47DA9E0B60}"/>
    <cellStyle name="Note 3 4 3" xfId="5890" xr:uid="{7E678555-EEB5-4E0B-89EC-C3A5E42BFD5F}"/>
    <cellStyle name="Note 3 5" xfId="1396" xr:uid="{66AF8A00-CA8E-4686-9BAE-F380858CCD84}"/>
    <cellStyle name="Note 3 5 2" xfId="5598" xr:uid="{7912A1DA-62BE-48A6-ABC7-5488047E7B5E}"/>
    <cellStyle name="Note 3 5 3" xfId="5891" xr:uid="{4C322D0F-BC5E-40B9-9B81-990AE5CD72E8}"/>
    <cellStyle name="Note 3 6" xfId="2674" xr:uid="{3E5EB9B2-1E2A-45D1-A2DB-8CAF40055695}"/>
    <cellStyle name="Note 3 6 2" xfId="5599" xr:uid="{2CA27F60-D368-4E32-A701-BC96908A30B5}"/>
    <cellStyle name="Note 3 6 3" xfId="5892" xr:uid="{F9660FE6-571E-42AC-9A37-6615E6FD5A1B}"/>
    <cellStyle name="Note 3 7" xfId="3482" xr:uid="{78F544D1-D648-4CCD-B5B5-2A679A9B39D7}"/>
    <cellStyle name="Note 3 7 2" xfId="5600" xr:uid="{47305B91-05CA-42A4-BDFF-DE5F22FC3282}"/>
    <cellStyle name="Note 3 7 3" xfId="5893" xr:uid="{23CBEECB-F6F7-4B46-95DB-60B9166FDEE2}"/>
    <cellStyle name="Note 3 8" xfId="4198" xr:uid="{32BD2536-1DAD-481B-9656-A88F927CC63A}"/>
    <cellStyle name="Note 3 8 2" xfId="5601" xr:uid="{EB24EBF9-B32C-43DD-9788-DF8CC49900F6}"/>
    <cellStyle name="Note 3 8 3" xfId="5894" xr:uid="{2BFA54AC-AC35-4832-9F39-054C90E0381E}"/>
    <cellStyle name="Note 3 9" xfId="3171" xr:uid="{3B91E81C-CAC5-46C2-AE6E-2FE6DABF25F7}"/>
    <cellStyle name="Note 4" xfId="907" xr:uid="{65DC22B2-49A6-4CAC-ACB9-FDFCF79743B2}"/>
    <cellStyle name="Note 5" xfId="995" xr:uid="{2836B7D0-8A41-47A8-80F6-A2AE332587CC}"/>
    <cellStyle name="Note 6" xfId="173" xr:uid="{271FEEE4-DEF5-41A9-92D4-761658A3A2FE}"/>
    <cellStyle name="Note 7" xfId="132" xr:uid="{3B0B21E8-D81F-465A-9EA8-CD2B205433F5}"/>
    <cellStyle name="Note 7 2" xfId="1151" xr:uid="{691B1A11-4C33-41BA-A59C-DF20C523F876}"/>
    <cellStyle name="Note 7 2 2" xfId="2399" xr:uid="{20DE1CDB-71E6-44B2-9995-8EB6AB81BA27}"/>
    <cellStyle name="Note 7 2 3" xfId="2905" xr:uid="{9704203F-6D99-4E39-8302-D505CFE23DD2}"/>
    <cellStyle name="Note 7 2 4" xfId="3319" xr:uid="{3C005F79-8CB2-4B5A-960D-34379DB899DF}"/>
    <cellStyle name="Note 7 2 5" xfId="1411" xr:uid="{2C1F80A2-8F49-49E8-89A5-1A5322CEA793}"/>
    <cellStyle name="Note 7 2 6" xfId="3677" xr:uid="{32D00B0A-F2FE-4EE1-9893-B2DA82B9B984}"/>
    <cellStyle name="Note 7 2 7" xfId="3367" xr:uid="{B0DCE36C-232C-4EEF-BFBA-C6C12276155E}"/>
    <cellStyle name="Note 7 3" xfId="1492" xr:uid="{F5011F0E-8F9F-40D5-91A5-B58054A89E45}"/>
    <cellStyle name="Note 7 4" xfId="2307" xr:uid="{76FAE8CB-58FB-4D26-B588-01CDF9D34772}"/>
    <cellStyle name="Note 7 5" xfId="3142" xr:uid="{63F61BC9-A9EE-4B75-A20C-041CF4AAE045}"/>
    <cellStyle name="Note 7 6" xfId="2844" xr:uid="{B24EAC94-A3AA-460C-BB01-C6144F4E8D59}"/>
    <cellStyle name="Note 7 7" xfId="3544" xr:uid="{2CCF154B-ED88-4874-A8C1-65012BDBB59D}"/>
    <cellStyle name="Note 7 8" xfId="3381" xr:uid="{42310B3B-23E1-4527-B537-938E5FFBAB07}"/>
    <cellStyle name="Output 2" xfId="246" xr:uid="{CCF5B353-734D-46EC-8D43-CCF0FB917B0C}"/>
    <cellStyle name="Output 2 10" xfId="4001" xr:uid="{E3B6A719-B0FD-4D59-9EE9-E51FD10654E9}"/>
    <cellStyle name="Output 2 11" xfId="5602" xr:uid="{3618134E-29AB-4040-B985-C0F037529A0E}"/>
    <cellStyle name="Output 2 12" xfId="5895" xr:uid="{02B2650D-7125-4923-AFEF-3F6AA993C704}"/>
    <cellStyle name="Output 2 2" xfId="672" xr:uid="{15E1F73B-F291-4CAC-B1D6-C83E2B0F4E4A}"/>
    <cellStyle name="Output 2 2 2" xfId="1968" xr:uid="{0B92052E-5D23-4611-9D26-BCE1B75EC8DA}"/>
    <cellStyle name="Output 2 2 3" xfId="1395" xr:uid="{CF04882A-D525-4555-BE45-67404081E347}"/>
    <cellStyle name="Output 2 2 4" xfId="1402" xr:uid="{3D776F9A-4BE8-402E-949E-0D4331983BA0}"/>
    <cellStyle name="Output 2 2 5" xfId="3463" xr:uid="{88B39416-9973-4C44-8589-998021D7C378}"/>
    <cellStyle name="Output 2 2 6" xfId="3857" xr:uid="{7201C0C5-267E-44F9-9996-D3B226CFAB89}"/>
    <cellStyle name="Output 2 2 7" xfId="4467" xr:uid="{0D11A15E-0B86-4F29-9E4C-BA52816D8B64}"/>
    <cellStyle name="Output 2 3" xfId="673" xr:uid="{43712FD7-D030-497A-A51A-3948A78F55BD}"/>
    <cellStyle name="Output 2 3 2" xfId="1969" xr:uid="{87E33796-FEEA-4202-8D09-EB9C15566D22}"/>
    <cellStyle name="Output 2 3 3" xfId="1475" xr:uid="{CB505984-3C06-4624-AD60-C93A0098FC15}"/>
    <cellStyle name="Output 2 3 4" xfId="2765" xr:uid="{B15910E3-A321-4AD6-9891-B5016692D3DF}"/>
    <cellStyle name="Output 2 3 5" xfId="3222" xr:uid="{97212B81-5DBC-43B3-A9C7-9805702D3F06}"/>
    <cellStyle name="Output 2 3 6" xfId="4199" xr:uid="{33292E8D-5488-49AE-B9EE-9ECDE161DAB8}"/>
    <cellStyle name="Output 2 3 7" xfId="4303" xr:uid="{ED4B10F2-46DA-405A-885A-A4E4912B83C6}"/>
    <cellStyle name="Output 2 4" xfId="671" xr:uid="{5C236D52-BDD6-4861-A274-2BD7C5282DC2}"/>
    <cellStyle name="Output 2 4 2" xfId="1967" xr:uid="{854773AF-8BF6-4642-9052-C2B5115ACF7D}"/>
    <cellStyle name="Output 2 4 3" xfId="1663" xr:uid="{D22E4760-CBF2-4B10-A091-CD78BE505E76}"/>
    <cellStyle name="Output 2 4 4" xfId="1401" xr:uid="{83301D9D-7755-4E97-9CB8-912C8BAE10AE}"/>
    <cellStyle name="Output 2 4 5" xfId="2751" xr:uid="{FAD72654-387F-43C6-AF0A-5EE41B7027CD}"/>
    <cellStyle name="Output 2 4 6" xfId="4200" xr:uid="{8BE64F21-BB1C-492C-9EAF-F536C897D1CD}"/>
    <cellStyle name="Output 2 4 7" xfId="4175" xr:uid="{22FA48DA-09E2-4697-80C7-0B9120CB5C29}"/>
    <cellStyle name="Output 2 5" xfId="1588" xr:uid="{B65FA2B6-385B-4B39-A857-13C39C574E97}"/>
    <cellStyle name="Output 2 6" xfId="1525" xr:uid="{8894FC98-7C9B-417E-A98F-CD5A6122EDB2}"/>
    <cellStyle name="Output 2 7" xfId="2176" xr:uid="{5C6A9D17-233D-4863-9C1B-A3492A3CB7D8}"/>
    <cellStyle name="Output 2 8" xfId="3858" xr:uid="{98D9FF7B-1145-40D3-B923-C7EED4924D19}"/>
    <cellStyle name="Output 2 9" xfId="4159" xr:uid="{32D7737D-9982-459A-860C-C96437646CDD}"/>
    <cellStyle name="Output 3" xfId="674" xr:uid="{087B20C9-C628-4759-96B9-54968CFBB177}"/>
    <cellStyle name="Output 3 2" xfId="1970" xr:uid="{EED0C29A-EF2D-4F58-96CA-7E9A75166D84}"/>
    <cellStyle name="Output 3 3" xfId="1546" xr:uid="{FBF44C7A-99B7-4127-88A7-86D07334C6EA}"/>
    <cellStyle name="Output 3 4" xfId="1463" xr:uid="{27F39FE5-D603-4E66-9840-E8880273BE01}"/>
    <cellStyle name="Output 3 5" xfId="3432" xr:uid="{4B98D956-9EFD-44E1-A235-C606CEA51650}"/>
    <cellStyle name="Output 3 6" xfId="2362" xr:uid="{690751D0-6037-42B1-9767-E462FF295F5D}"/>
    <cellStyle name="Output 3 7" xfId="4356" xr:uid="{4ADAD30C-6448-4DDD-997E-30121C2CF11C}"/>
    <cellStyle name="Output 3 8" xfId="5603" xr:uid="{0078DDAC-F1BE-479F-8067-67A2EE6C8E32}"/>
    <cellStyle name="Output 3 9" xfId="5896" xr:uid="{78E0CFE1-FCAC-4C0B-B20D-3CF0B74914A8}"/>
    <cellStyle name="Output 4" xfId="902" xr:uid="{E724C830-5E31-4CF7-B5CF-6B4E483D895E}"/>
    <cellStyle name="Output 5" xfId="168" xr:uid="{B9C681D8-31EA-4748-8DAE-3694093CE5A8}"/>
    <cellStyle name="Output 6" xfId="133" xr:uid="{887C439C-0EDB-4941-998E-A8B026D34FC3}"/>
    <cellStyle name="Output 6 2" xfId="1493" xr:uid="{CB3A2420-0B4E-4D12-A0DA-C7FF8F86E6B0}"/>
    <cellStyle name="Output 6 3" xfId="2234" xr:uid="{6BF1597F-FF7A-4CB9-A6A0-2121B36ED0F2}"/>
    <cellStyle name="Output 6 4" xfId="3385" xr:uid="{EBEE2DB7-1E72-4545-82CB-58B10F71494C}"/>
    <cellStyle name="Output 6 5" xfId="3655" xr:uid="{3A7B5D11-07EC-4648-A1EC-1E5FCF58DD46}"/>
    <cellStyle name="Output 6 6" xfId="4163" xr:uid="{4747CF9C-FC97-435A-8AEC-4ADFEA5C5268}"/>
    <cellStyle name="Output 6 7" xfId="4046" xr:uid="{95C53190-5C4F-406C-BE76-DD082B823325}"/>
    <cellStyle name="Outputs" xfId="11" xr:uid="{EBC085A6-BAD4-405F-950B-516D85707D3F}"/>
    <cellStyle name="Percent 10" xfId="5604" xr:uid="{B2C222BF-4268-4B48-855A-585EB8120102}"/>
    <cellStyle name="Percent 11" xfId="5605" xr:uid="{7C59E1B7-2E58-4D77-92A8-CCEABE12006C}"/>
    <cellStyle name="Percent 11 2 2" xfId="6041" xr:uid="{F37CED3A-A8E5-4194-8869-D7D3D4E31543}"/>
    <cellStyle name="Percent 12" xfId="5606" xr:uid="{2E836477-E4D0-4CAD-8C76-93705929A942}"/>
    <cellStyle name="Percent 13" xfId="5607" xr:uid="{06D2CC31-FEC0-407A-BE3E-45D9EBB2BC9E}"/>
    <cellStyle name="Percent 14" xfId="5608" xr:uid="{CF4704E1-73DE-44DE-BE2C-62A2936D7ADE}"/>
    <cellStyle name="Percent 15" xfId="4524" xr:uid="{D01C2F09-4A04-478A-9916-A8F02C4C07F2}"/>
    <cellStyle name="Percent 16" xfId="6080" xr:uid="{196B6B41-BF34-4761-89E4-4B750C9523A5}"/>
    <cellStyle name="Percent 2" xfId="48" xr:uid="{7106B79B-3403-4B48-8CC4-E6C4561F287F}"/>
    <cellStyle name="Percent 2 2" xfId="310" xr:uid="{DE335DC4-E7E0-4E91-B4A9-4690FFB1A7F5}"/>
    <cellStyle name="Percent 2 2 10 2" xfId="313" xr:uid="{778ED436-DA89-4B39-8322-1C3401D8144F}"/>
    <cellStyle name="Percent 2 2 2" xfId="5610" xr:uid="{52CEF990-CDC1-48DA-AAC8-AFC85F1AF511}"/>
    <cellStyle name="Percent 2 2 3" xfId="5611" xr:uid="{82A030A0-6062-4607-B206-8796E6871637}"/>
    <cellStyle name="Percent 2 2 4" xfId="5609" xr:uid="{6510B6C8-1515-4F31-9942-CF90520FDC3B}"/>
    <cellStyle name="Percent 2 3" xfId="307" xr:uid="{68B5852A-5B30-4E4B-B8D1-710BEF8EAF12}"/>
    <cellStyle name="Percent 2 3 2" xfId="5613" xr:uid="{2DDC76DD-CF31-4379-B78C-8B93BB0AB9A8}"/>
    <cellStyle name="Percent 2 3 3" xfId="5612" xr:uid="{33EAFE9B-7306-4EFB-A273-E20F97CEB1E5}"/>
    <cellStyle name="Percent 2 4" xfId="295" xr:uid="{68F7B193-BD24-4350-9343-04EBBEA7E7C9}"/>
    <cellStyle name="Percent 2 4 2" xfId="5614" xr:uid="{404C00DC-A11E-4DAA-AAAA-A8FAE72049F8}"/>
    <cellStyle name="Percent 2 5" xfId="5776" xr:uid="{F6BF4860-11E7-4746-8018-B0D924EB30A6}"/>
    <cellStyle name="Percent 2 6" xfId="5877" xr:uid="{9BAC7B7D-8C82-4DD1-B9AB-E3302E01F29E}"/>
    <cellStyle name="Percent 2 7" xfId="4536" xr:uid="{BC918CAF-7BE1-4D23-AAAA-221B274C68AB}"/>
    <cellStyle name="Percent 3" xfId="90" xr:uid="{B07F3E16-52BB-44D5-AD6D-B05BD6E4D341}"/>
    <cellStyle name="Percent 3 2" xfId="675" xr:uid="{165D08D0-0057-4D2F-A9DD-8AAF621EF6D5}"/>
    <cellStyle name="Percent 3 3" xfId="319" xr:uid="{74738AA7-715D-407A-B8F1-49382C252BCC}"/>
    <cellStyle name="Percent 3 4" xfId="306" xr:uid="{AFA0AFF2-64B2-4D40-A1C6-ABDF24703204}"/>
    <cellStyle name="Percent 4" xfId="676" xr:uid="{F87664E7-FC55-4B9B-ABF4-8208317F844C}"/>
    <cellStyle name="Percent 4 2" xfId="677" xr:uid="{8D564AFF-6A03-454A-82FA-DBED9F288D80}"/>
    <cellStyle name="Percent 4 2 2" xfId="5617" xr:uid="{FC1B6700-6118-4F49-A209-1119F60898C8}"/>
    <cellStyle name="Percent 4 2 3" xfId="5616" xr:uid="{1C5E6CC8-888C-446F-AD61-BA604BA8AC4C}"/>
    <cellStyle name="Percent 4 3" xfId="5618" xr:uid="{E793F18F-5C50-423C-B8E8-2B852E9C0876}"/>
    <cellStyle name="Percent 4 4" xfId="5615" xr:uid="{2DBFF561-D6FC-4F50-9919-B286A3C1D61C}"/>
    <cellStyle name="Percent 5" xfId="678" xr:uid="{4068819C-C3D5-4862-9F59-B31C93D015B0}"/>
    <cellStyle name="Percent 5 2" xfId="5619" xr:uid="{55435210-8D3E-4C25-B42A-D10AC522A0DC}"/>
    <cellStyle name="Percent 6" xfId="158" xr:uid="{550A3EEB-1838-48C7-8974-28F019053A1A}"/>
    <cellStyle name="Percent 6 2" xfId="5621" xr:uid="{13EF1D30-2EEA-49B5-A91D-5DBDB872DFE4}"/>
    <cellStyle name="Percent 6 3" xfId="5620" xr:uid="{92D39743-8575-4BCA-A2F0-8A3912AD3629}"/>
    <cellStyle name="Percent 7" xfId="5622" xr:uid="{0829C3F0-7BD1-4C4C-81B7-99681CB0A74A}"/>
    <cellStyle name="Percent 8" xfId="5623" xr:uid="{FB3FF1E6-D331-45BA-B6BF-DC64D2B34B4E}"/>
    <cellStyle name="Percent 8 2" xfId="5624" xr:uid="{BE46B206-D0C0-49F2-849F-DDB95A114172}"/>
    <cellStyle name="Percent 9" xfId="4528" xr:uid="{3CCEA7E0-B075-436D-AB08-0906E1B4938F}"/>
    <cellStyle name="Percent 9 2" xfId="5625" xr:uid="{224142B7-3668-4D65-956A-2651D99F3D4A}"/>
    <cellStyle name="Pre-inputted cells" xfId="5626" xr:uid="{F00E2615-5EC3-4CD6-92BD-95792A2B858A}"/>
    <cellStyle name="Pre-inputted cells 2" xfId="5627" xr:uid="{5B7B6696-359E-4895-9DC8-1F9F234F36D6}"/>
    <cellStyle name="Pre-inputted cells 2 2" xfId="5628" xr:uid="{CE73454A-9200-4A2A-978F-B99182EC3684}"/>
    <cellStyle name="Pre-inputted cells 2 2 2" xfId="5899" xr:uid="{E1E80181-B174-41C0-B0E8-F994389AAD8A}"/>
    <cellStyle name="Pre-inputted cells 2 3" xfId="5898" xr:uid="{299760BD-9A13-4C45-A4AC-C4810E1F7C7E}"/>
    <cellStyle name="Pre-inputted cells 3" xfId="5629" xr:uid="{863BB2E1-B109-403E-B4CC-25CE4F777DD3}"/>
    <cellStyle name="Pre-inputted cells 3 2" xfId="5630" xr:uid="{1F91FC26-66E1-448F-94B6-D450DA6CC45C}"/>
    <cellStyle name="Pre-inputted cells 3 2 2" xfId="5901" xr:uid="{95F8DDEC-A7C6-4A86-AF17-CA9DBD5E3CB7}"/>
    <cellStyle name="Pre-inputted cells 3 3" xfId="5900" xr:uid="{9DE054AA-BF8C-444F-BDFA-23F592CEA99C}"/>
    <cellStyle name="Pre-inputted cells 4" xfId="5631" xr:uid="{53C24FFE-3EF3-403E-9FB1-93C14460FB33}"/>
    <cellStyle name="Pre-inputted cells 4 2" xfId="5632" xr:uid="{7A4CB27D-CDF9-4BB0-9993-E1A2CCA33D57}"/>
    <cellStyle name="Pre-inputted cells 4 2 2" xfId="5903" xr:uid="{80DE5B01-3118-4E96-810C-3F01CCED1728}"/>
    <cellStyle name="Pre-inputted cells 4 3" xfId="5902" xr:uid="{5C13E2D6-5A74-4796-80BD-A670F38577C6}"/>
    <cellStyle name="Pre-inputted cells 5" xfId="5633" xr:uid="{B577D29A-1CF4-445B-9CCC-B4532A2667B9}"/>
    <cellStyle name="Pre-inputted cells 5 2" xfId="5634" xr:uid="{02F95756-2A7B-46E0-9D5A-8C2176339FEA}"/>
    <cellStyle name="Pre-inputted cells 5 2 2" xfId="5905" xr:uid="{5B9C905B-2111-4523-8FC0-3B999D6508C9}"/>
    <cellStyle name="Pre-inputted cells 5 3" xfId="5904" xr:uid="{5F696459-F28D-499D-AA1A-845436B61B83}"/>
    <cellStyle name="Pre-inputted cells 6" xfId="4532" xr:uid="{FEA98B53-183A-4357-8738-15A20C8ABE0D}"/>
    <cellStyle name="Pre-inputted cells 6 2" xfId="5681" xr:uid="{E04EC090-D93F-4CFE-9019-E9DAECB3AA5F}"/>
    <cellStyle name="Pre-inputted cells 7" xfId="5635" xr:uid="{AAE04E97-360A-4F4A-A1C7-0D5ACC336C6F}"/>
    <cellStyle name="Pre-inputted cells 7 2" xfId="5906" xr:uid="{9557CB4B-C54B-43CF-8B70-9C00E336C01F}"/>
    <cellStyle name="Pre-inputted cells 8" xfId="5897" xr:uid="{BCA5E4D7-46DD-4D65-8607-0C578ADC9DCC}"/>
    <cellStyle name="PSChar" xfId="679" xr:uid="{3A2AEAD9-1E9A-437A-A418-5D2E635A0434}"/>
    <cellStyle name="PSChar 2" xfId="680" xr:uid="{F185AE90-7CA2-40D4-AD12-674B274A4ABE}"/>
    <cellStyle name="PSChar 2 2" xfId="681" xr:uid="{585B1F01-B362-4314-8351-B57217FC19C5}"/>
    <cellStyle name="RangeName" xfId="5636" xr:uid="{3E89CD01-3869-4F07-B95E-5A64068CAFE4}"/>
    <cellStyle name="RIGs" xfId="5637" xr:uid="{5683C483-981C-4572-9A30-DFB8013FD63F}"/>
    <cellStyle name="RIGs 2" xfId="5638" xr:uid="{E0DBEA73-7D63-4A68-9808-A64216B31C9F}"/>
    <cellStyle name="RIGs input cells" xfId="5639" xr:uid="{E3895EB2-4E31-4BA7-AAFD-D43F6F578ADD}"/>
    <cellStyle name="RIGs input cells 2" xfId="5640" xr:uid="{0AFB8715-E583-46E4-B0F6-C7B05FEDA511}"/>
    <cellStyle name="RIGs input cells 2 2" xfId="5641" xr:uid="{4D4E99C0-ED4F-4757-A240-6B7D25B09BEE}"/>
    <cellStyle name="RIGs input cells 2 2 2" xfId="5642" xr:uid="{200737C7-5005-4193-B301-20222EF330F8}"/>
    <cellStyle name="RIGs input cells 2 2 2 2" xfId="5910" xr:uid="{C1CC3B26-218D-479A-B785-D30806F975BB}"/>
    <cellStyle name="RIGs input cells 2 2 3" xfId="5909" xr:uid="{4EB8BEC6-8D6C-4D7F-9A0B-853F9498424B}"/>
    <cellStyle name="RIGs input cells 2 3" xfId="5643" xr:uid="{03EBCD81-4E95-445D-BB98-A9CC1F352867}"/>
    <cellStyle name="RIGs input cells 2 3 2" xfId="5911" xr:uid="{77EA1AFE-A922-4B26-964B-46004DB308D5}"/>
    <cellStyle name="RIGs input cells 2 4" xfId="5908" xr:uid="{9AFA01CD-4325-4613-A627-472B3576D083}"/>
    <cellStyle name="RIGs input cells 3" xfId="5644" xr:uid="{674A8B28-81C9-4BE5-A664-968D21702091}"/>
    <cellStyle name="RIGs input cells 3 2" xfId="5645" xr:uid="{86E9A15D-5E60-4E2B-BA5B-64F45E949DCE}"/>
    <cellStyle name="RIGs input cells 3 2 2" xfId="5646" xr:uid="{A04612A3-7373-425E-87FA-597FCFE5C790}"/>
    <cellStyle name="RIGs input cells 3 2 2 2" xfId="5914" xr:uid="{D24BD1B8-D7E3-49AB-AFC1-A4CA9A52B284}"/>
    <cellStyle name="RIGs input cells 3 2 3" xfId="5913" xr:uid="{12A0974A-86DE-4F5B-8DCC-62A6911C3DB2}"/>
    <cellStyle name="RIGs input cells 3 3" xfId="5647" xr:uid="{BB73369F-D3DF-4609-B55F-DC3EEC126BA2}"/>
    <cellStyle name="RIGs input cells 3 3 2" xfId="5915" xr:uid="{DD68AFD0-26D1-454F-808F-33CCFBC69C5A}"/>
    <cellStyle name="RIGs input cells 3 4" xfId="5912" xr:uid="{94D49407-861C-4489-ADEF-A397A631C07D}"/>
    <cellStyle name="RIGs input cells 4" xfId="5648" xr:uid="{86576725-B7DA-448C-8FE1-63F36294EF7B}"/>
    <cellStyle name="RIGs input cells 4 2" xfId="5649" xr:uid="{502CBE49-3B40-47E3-AA7A-3705BE948444}"/>
    <cellStyle name="RIGs input cells 4 2 2" xfId="5917" xr:uid="{EE00BACD-0E3B-490C-92D9-CEA4D04AFAF2}"/>
    <cellStyle name="RIGs input cells 4 3" xfId="5916" xr:uid="{B33B3C2C-8011-49EF-AC3B-8C17E6332B38}"/>
    <cellStyle name="RIGs input cells 5" xfId="5650" xr:uid="{A85D705D-6C3C-49D7-8BEB-152F8A6B9429}"/>
    <cellStyle name="RIGs input cells 5 2" xfId="5651" xr:uid="{127325F1-88E9-451D-9655-35796D23E083}"/>
    <cellStyle name="RIGs input cells 5 2 2" xfId="5919" xr:uid="{EC56C98A-644A-4281-8AD1-DF7F65725E35}"/>
    <cellStyle name="RIGs input cells 5 3" xfId="5918" xr:uid="{64ABDB0A-6591-4A9B-BB6B-E618E319D4C7}"/>
    <cellStyle name="RIGs input cells 6" xfId="5652" xr:uid="{13D0BC87-9C07-4EAE-B7D6-63D7DF836D9D}"/>
    <cellStyle name="RIGs input cells 6 2" xfId="5653" xr:uid="{027359E9-EC0F-4A55-8F89-24BD15ED56B2}"/>
    <cellStyle name="RIGs input cells 6 2 2" xfId="5921" xr:uid="{EBBA7C13-A19B-4A92-B3D4-C28B2157CA50}"/>
    <cellStyle name="RIGs input cells 6 3" xfId="5920" xr:uid="{D16D602D-634C-4C48-9059-8CB35E6B9C0C}"/>
    <cellStyle name="RIGs input cells 7" xfId="5654" xr:uid="{4041918E-D4DE-4B95-8E84-B007BBFB1829}"/>
    <cellStyle name="RIGs input cells 7 2" xfId="5922" xr:uid="{E7321233-BD49-454F-B92E-1BDBC435648C}"/>
    <cellStyle name="RIGs input cells 8" xfId="5907" xr:uid="{AEF431D9-5DDD-434E-B19B-DB8BD256125B}"/>
    <cellStyle name="RIGs input totals" xfId="5655" xr:uid="{4763C065-CB12-4187-B2AD-84CDDE81BDD9}"/>
    <cellStyle name="RIGs input totals 2" xfId="5656" xr:uid="{B6981ECF-0401-4485-8840-269055E99A52}"/>
    <cellStyle name="RIGs input totals 2 2" xfId="5657" xr:uid="{C22D5771-7D70-4258-8535-7028A77CEE25}"/>
    <cellStyle name="RIGs input totals 2 2 2" xfId="5658" xr:uid="{2152CB2A-A070-475E-9276-699CF996B51D}"/>
    <cellStyle name="RIGs input totals 2 2 2 2" xfId="5926" xr:uid="{798A879B-4DA3-4CAE-BFA7-B953C81B00B0}"/>
    <cellStyle name="RIGs input totals 2 2 3" xfId="5925" xr:uid="{6524DFC4-DD4E-448B-BAEA-7CBE667036A1}"/>
    <cellStyle name="RIGs input totals 2 3" xfId="5659" xr:uid="{7946E0DD-696C-445B-A440-CA8A54A21059}"/>
    <cellStyle name="RIGs input totals 2 3 2" xfId="5660" xr:uid="{87E7CF4E-7B4B-49FB-AF5C-B6DE1BFA852C}"/>
    <cellStyle name="RIGs input totals 2 3 2 2" xfId="5928" xr:uid="{A08201B4-D121-4EE5-9924-070037B51C7B}"/>
    <cellStyle name="RIGs input totals 2 3 3" xfId="5927" xr:uid="{6E8A996C-F419-45E4-AE31-59B9286A90F0}"/>
    <cellStyle name="RIGs input totals 2 4" xfId="5661" xr:uid="{52598D5D-0B7D-409C-8B1B-57E044AC09CF}"/>
    <cellStyle name="RIGs input totals 2 4 2" xfId="5929" xr:uid="{9C20DE48-BF64-4537-B968-B8E4684C5CA1}"/>
    <cellStyle name="RIGs input totals 2 5" xfId="5662" xr:uid="{AD27A2F6-8157-4F07-AE1B-ED7B810E73BB}"/>
    <cellStyle name="RIGs input totals 2 5 2" xfId="5930" xr:uid="{40B76410-1AEA-430F-BFFA-21AC4BFA226C}"/>
    <cellStyle name="RIGs input totals 2 6" xfId="5924" xr:uid="{D7DE25F6-F65E-485C-B114-E099DB12A135}"/>
    <cellStyle name="RIGs input totals 3" xfId="5663" xr:uid="{3DFF01CA-6964-42B7-8230-4BAD72ADCCB2}"/>
    <cellStyle name="RIGs input totals 3 2" xfId="5664" xr:uid="{6A102DBB-9BC7-4C5F-B28C-5BFCA6E39183}"/>
    <cellStyle name="RIGs input totals 3 2 2" xfId="5932" xr:uid="{1F8450D4-5F85-41A3-8E73-08A1B25B0BCD}"/>
    <cellStyle name="RIGs input totals 3 3" xfId="5931" xr:uid="{A7F863BD-BE28-4058-80DF-ED4D3EEFB0A6}"/>
    <cellStyle name="RIGs input totals 4" xfId="5665" xr:uid="{6A6D14DF-D0D0-4F5E-9D0D-56C21EBE73C1}"/>
    <cellStyle name="RIGs input totals 4 2" xfId="5666" xr:uid="{76A58C18-5180-4165-B5E3-5A516DF2417C}"/>
    <cellStyle name="RIGs input totals 4 2 2" xfId="5934" xr:uid="{1BE5C806-7CE1-410F-A2B7-CA1138195846}"/>
    <cellStyle name="RIGs input totals 4 3" xfId="5933" xr:uid="{D36C286A-7C00-4D08-8589-5071B4D12DED}"/>
    <cellStyle name="RIGs input totals 5" xfId="5667" xr:uid="{337A5DC1-6D0D-48E6-8667-EF26351A8B3C}"/>
    <cellStyle name="RIGs input totals 5 2" xfId="5668" xr:uid="{CC8BC1BD-5313-4F61-A5D7-B38150AD306F}"/>
    <cellStyle name="RIGs input totals 5 2 2" xfId="5936" xr:uid="{F428D3AE-C675-4982-9B86-3A30E13BB828}"/>
    <cellStyle name="RIGs input totals 5 3" xfId="5935" xr:uid="{91385639-FB39-4BFF-8D8B-52923DF83088}"/>
    <cellStyle name="RIGs input totals 6" xfId="5669" xr:uid="{7132D7F3-8111-4AC3-A3CD-5C912A496E99}"/>
    <cellStyle name="RIGs input totals 6 2" xfId="5937" xr:uid="{97A1D24D-C9EF-473B-AEAA-C95F289FCA07}"/>
    <cellStyle name="RIGs input totals 7" xfId="5670" xr:uid="{FE64615E-26D5-4514-AF62-E67F9934E8BD}"/>
    <cellStyle name="RIGs input totals 7 2" xfId="5938" xr:uid="{F4FA7CFA-4B59-4F9E-BC59-9054596AFA78}"/>
    <cellStyle name="RIGs input totals 8" xfId="5923" xr:uid="{DDCD248F-6400-4E1F-AE60-921435EF1D51}"/>
    <cellStyle name="RIGs linked cells" xfId="5671" xr:uid="{0708500F-80A9-41DA-8DE9-C64F05F7D509}"/>
    <cellStyle name="RIGs linked cells 2" xfId="5672" xr:uid="{B71458E7-798F-4A63-A223-DC54E70B716E}"/>
    <cellStyle name="RIGs linked cells 2 2" xfId="5673" xr:uid="{4C3D9BBE-2954-496E-81A0-DE7C775C7C1B}"/>
    <cellStyle name="RIGs linked cells 2 2 2" xfId="5941" xr:uid="{89C370E2-C312-4B90-AA3E-7A896BF35FC0}"/>
    <cellStyle name="RIGs linked cells 2 3" xfId="5940" xr:uid="{512680DD-33FF-4563-9781-12DADA0EEB74}"/>
    <cellStyle name="RIGs linked cells 3" xfId="5674" xr:uid="{24C782AC-CA38-4E22-8E25-58070FEF7160}"/>
    <cellStyle name="RIGs linked cells 3 2" xfId="5675" xr:uid="{996935D4-1CFB-4633-86EA-E12083CAEFB0}"/>
    <cellStyle name="RIGs linked cells 3 2 2" xfId="5943" xr:uid="{6C28A1FE-A853-4596-9219-1F11C81AF658}"/>
    <cellStyle name="RIGs linked cells 3 3" xfId="5676" xr:uid="{2F05EBC9-545C-4856-AF30-2A0F32D26310}"/>
    <cellStyle name="RIGs linked cells 3 3 2" xfId="5944" xr:uid="{9019777B-672F-4808-BEA2-5C387C30C97E}"/>
    <cellStyle name="RIGs linked cells 3 4" xfId="5942" xr:uid="{531594A7-C937-4C6B-AD72-58222EE358FA}"/>
    <cellStyle name="RIGs linked cells 4" xfId="5677" xr:uid="{47868DEB-A8B2-41E6-94A6-B6796172668E}"/>
    <cellStyle name="RIGs linked cells 4 2" xfId="5678" xr:uid="{B725D63F-640E-4E2D-9052-9872F839454A}"/>
    <cellStyle name="RIGs linked cells 4 2 2" xfId="5946" xr:uid="{DE50FDD9-DFCE-46DD-AA9B-A786C4F6FF29}"/>
    <cellStyle name="RIGs linked cells 4 3" xfId="5945" xr:uid="{28FC0E01-8F6B-4B16-9E0D-51CDD4747D3D}"/>
    <cellStyle name="RIGs linked cells 5" xfId="5679" xr:uid="{877CA939-B83A-4F09-A50E-3AFE7077A17B}"/>
    <cellStyle name="RIGs linked cells 5 2" xfId="5947" xr:uid="{7C68A31E-1572-4DA9-A23E-1FFE9E052FEA}"/>
    <cellStyle name="RIGs linked cells 6" xfId="5939" xr:uid="{F40C6884-48E6-4AAE-9CB9-47C03A6B5C33}"/>
    <cellStyle name="SAPBEXaggData" xfId="49" xr:uid="{4BEDCD5F-F84F-48E9-92D8-D28757821396}"/>
    <cellStyle name="SAPBEXaggData 10" xfId="1416" xr:uid="{B5BF50EF-2AFC-47E0-A54F-878CC2C2DF41}"/>
    <cellStyle name="SAPBEXaggData 11" xfId="2283" xr:uid="{6187AE2A-E8FC-4480-A586-BE25CE5AB43B}"/>
    <cellStyle name="SAPBEXaggData 12" xfId="3168" xr:uid="{0E099FBC-525D-427C-B9F3-DA7D7C8BE612}"/>
    <cellStyle name="SAPBEXaggData 13" xfId="3864" xr:uid="{D0EF516D-6169-4E7F-B1B6-2F39A901588A}"/>
    <cellStyle name="SAPBEXaggData 14" xfId="3288" xr:uid="{4310924A-6B80-4D9B-B0C7-25933869A90B}"/>
    <cellStyle name="SAPBEXaggData 15" xfId="4127" xr:uid="{B361214D-7BFE-457D-9BDF-F7EAAD4A88BA}"/>
    <cellStyle name="SAPBEXaggData 16" xfId="5948" xr:uid="{B452BA4E-2FB8-44F2-9272-7F7AFB3E8036}"/>
    <cellStyle name="SAPBEXaggData 2" xfId="682" xr:uid="{2AE954AD-EC5B-4B23-9DAF-BBF2550F39AB}"/>
    <cellStyle name="SAPBEXaggData 2 2" xfId="683" xr:uid="{41E8D85C-B8BE-4D26-976F-BB745951A3C9}"/>
    <cellStyle name="SAPBEXaggData 2 2 2" xfId="1209" xr:uid="{C8B8D783-B08E-45FC-A178-AC84BDAB4D5F}"/>
    <cellStyle name="SAPBEXaggData 2 2 2 2" xfId="2457" xr:uid="{559BC744-D474-465F-B3DD-4CD18C8B1787}"/>
    <cellStyle name="SAPBEXaggData 2 2 2 3" xfId="2963" xr:uid="{BB25AAEB-925A-41F5-A0E0-0B61144A66EE}"/>
    <cellStyle name="SAPBEXaggData 2 2 2 4" xfId="1993" xr:uid="{33C1C870-D59E-4DC8-9D66-ECC5F5682CD5}"/>
    <cellStyle name="SAPBEXaggData 2 2 2 5" xfId="3525" xr:uid="{323F9879-D5B0-434F-8DD8-A2457E0B3E46}"/>
    <cellStyle name="SAPBEXaggData 2 2 2 6" xfId="1562" xr:uid="{7470DA3D-36C5-4D15-A811-7E73E6422ED2}"/>
    <cellStyle name="SAPBEXaggData 2 2 2 7" xfId="4360" xr:uid="{72451F78-88A4-4287-989F-E3B0911BBAA9}"/>
    <cellStyle name="SAPBEXaggData 2 2 3" xfId="1978" xr:uid="{2BD6EE61-E5C4-4C49-85BC-AEFC94DCF66D}"/>
    <cellStyle name="SAPBEXaggData 2 2 4" xfId="1669" xr:uid="{F970993D-3ECC-4DB0-9846-0F711078BF30}"/>
    <cellStyle name="SAPBEXaggData 2 2 5" xfId="3394" xr:uid="{7B3D9127-373D-452B-9952-420788A48E4E}"/>
    <cellStyle name="SAPBEXaggData 2 2 6" xfId="3340" xr:uid="{0E26EE06-0136-45FE-B72B-6F7CF7AAAF95}"/>
    <cellStyle name="SAPBEXaggData 2 2 7" xfId="3138" xr:uid="{EAACFFC2-762D-4581-8E58-2B87ED2E5CBD}"/>
    <cellStyle name="SAPBEXaggData 2 2 8" xfId="4379" xr:uid="{F15254CA-14C4-47C3-B15D-B9FE77C8EF3D}"/>
    <cellStyle name="SAPBEXaggData 2 3" xfId="1208" xr:uid="{43977498-B895-4548-8E8C-B91C7DA8FE5C}"/>
    <cellStyle name="SAPBEXaggData 2 3 2" xfId="2456" xr:uid="{C9394060-4F15-4A27-A3EF-67743E8EEA49}"/>
    <cellStyle name="SAPBEXaggData 2 3 3" xfId="2962" xr:uid="{833FDFED-BC9C-4F59-8193-72421D5D5EFE}"/>
    <cellStyle name="SAPBEXaggData 2 3 4" xfId="1523" xr:uid="{9417C2D8-CE5E-4F0E-A229-84F3114577A7}"/>
    <cellStyle name="SAPBEXaggData 2 3 5" xfId="2760" xr:uid="{0BDF5229-1DDF-42AD-A192-EA22A876554B}"/>
    <cellStyle name="SAPBEXaggData 2 3 6" xfId="3933" xr:uid="{70589E73-7343-4FBF-95DA-FBE6B96C4E04}"/>
    <cellStyle name="SAPBEXaggData 2 3 7" xfId="4307" xr:uid="{CF087635-E4C5-4D20-A61F-1AAB143E1DAA}"/>
    <cellStyle name="SAPBEXaggData 2 4" xfId="1977" xr:uid="{FFF56450-175D-4BA3-82D7-17A2AED01DD1}"/>
    <cellStyle name="SAPBEXaggData 2 5" xfId="1543" xr:uid="{30768249-3C25-44AD-B4A3-7666E880911A}"/>
    <cellStyle name="SAPBEXaggData 2 6" xfId="1645" xr:uid="{63EF3B01-0CAB-42C0-B7D5-B52D9F86A7CC}"/>
    <cellStyle name="SAPBEXaggData 2 7" xfId="3644" xr:uid="{6398D9BE-628D-4BC6-8EDC-DCFB8EC73A71}"/>
    <cellStyle name="SAPBEXaggData 2 8" xfId="1712" xr:uid="{8DD7E766-F79E-4109-B6ED-D0A801A0E058}"/>
    <cellStyle name="SAPBEXaggData 2 9" xfId="1524" xr:uid="{84A34449-1D45-4795-A0A0-AECC44C94A1A}"/>
    <cellStyle name="SAPBEXaggData 3" xfId="684" xr:uid="{3329C4E2-55B2-489A-A7EB-EE65E1B5BB86}"/>
    <cellStyle name="SAPBEXaggData 3 2" xfId="685" xr:uid="{C1D8BC2F-4232-4466-AE59-569D7FDB0D66}"/>
    <cellStyle name="SAPBEXaggData 3 2 2" xfId="1211" xr:uid="{D0F16BE0-5AE0-4AED-853B-52F604E7A1D3}"/>
    <cellStyle name="SAPBEXaggData 3 2 2 2" xfId="2459" xr:uid="{C4EB9B25-AADA-45D0-83B4-B9504839C828}"/>
    <cellStyle name="SAPBEXaggData 3 2 2 3" xfId="2965" xr:uid="{3DA4EC3C-2127-4320-BE59-94555BCCA6B6}"/>
    <cellStyle name="SAPBEXaggData 3 2 2 4" xfId="2668" xr:uid="{DC4B84B5-4061-4240-AAD6-242433A97EAD}"/>
    <cellStyle name="SAPBEXaggData 3 2 2 5" xfId="1566" xr:uid="{21D1867B-B5D3-4F67-AE40-582565A60479}"/>
    <cellStyle name="SAPBEXaggData 3 2 2 6" xfId="1895" xr:uid="{ABD7013F-AE45-4A95-AB57-1838CAFE83D4}"/>
    <cellStyle name="SAPBEXaggData 3 2 2 7" xfId="4308" xr:uid="{F4F6A89B-3DD9-4404-8EDF-72CE80D710DF}"/>
    <cellStyle name="SAPBEXaggData 3 2 3" xfId="1980" xr:uid="{30D8AFCA-0D9D-496F-B64D-64E780BF772C}"/>
    <cellStyle name="SAPBEXaggData 3 2 4" xfId="1664" xr:uid="{ED9267D4-554F-4B90-A645-FDE3D2C69D65}"/>
    <cellStyle name="SAPBEXaggData 3 2 5" xfId="2259" xr:uid="{E99800CC-0B0A-41D2-BDB9-E61409A7F084}"/>
    <cellStyle name="SAPBEXaggData 3 2 6" xfId="3777" xr:uid="{D32C7B65-3CBD-4634-96AD-1D9029587329}"/>
    <cellStyle name="SAPBEXaggData 3 2 7" xfId="3894" xr:uid="{E0C4DD0E-0212-4034-B098-8E347FF328B5}"/>
    <cellStyle name="SAPBEXaggData 3 2 8" xfId="4358" xr:uid="{7CC249A7-3B28-4FD4-8AF7-EFD79708DC57}"/>
    <cellStyle name="SAPBEXaggData 3 3" xfId="1210" xr:uid="{D3949865-089B-4DFB-8D3B-73EE16BC52A5}"/>
    <cellStyle name="SAPBEXaggData 3 3 2" xfId="2458" xr:uid="{307253B6-6B84-4766-BB1A-C60D1D46AA3C}"/>
    <cellStyle name="SAPBEXaggData 3 3 3" xfId="2964" xr:uid="{9D00A515-C3C3-4ECC-9F11-8FE5E893D267}"/>
    <cellStyle name="SAPBEXaggData 3 3 4" xfId="1759" xr:uid="{C29F9232-D3B8-4ECE-A835-29AFB7ADDE5E}"/>
    <cellStyle name="SAPBEXaggData 3 3 5" xfId="1454" xr:uid="{F17FE078-C993-46A0-B579-30B92E7FEBB4}"/>
    <cellStyle name="SAPBEXaggData 3 3 6" xfId="3796" xr:uid="{A3CBBB61-990F-48FF-9A55-4AADD3774C25}"/>
    <cellStyle name="SAPBEXaggData 3 3 7" xfId="4464" xr:uid="{29657AC6-2077-430E-BCCF-ED8931CF9918}"/>
    <cellStyle name="SAPBEXaggData 3 4" xfId="1979" xr:uid="{9C7103A9-1A3A-4349-858E-D7C451797AE9}"/>
    <cellStyle name="SAPBEXaggData 3 5" xfId="2198" xr:uid="{194CFD05-04BA-41C5-AF35-1DA6486052D8}"/>
    <cellStyle name="SAPBEXaggData 3 6" xfId="2804" xr:uid="{0F789F41-D71F-4D46-A4E5-48247E9F65EE}"/>
    <cellStyle name="SAPBEXaggData 3 7" xfId="2780" xr:uid="{45AD8AC9-D1C9-4498-B1BA-81E4281C9B61}"/>
    <cellStyle name="SAPBEXaggData 3 8" xfId="2661" xr:uid="{F8897647-4351-4D25-A4A4-85C7670B63D0}"/>
    <cellStyle name="SAPBEXaggData 3 9" xfId="2260" xr:uid="{42DFAF44-1C2F-46E2-8D66-2934BB445245}"/>
    <cellStyle name="SAPBEXaggData 4" xfId="686" xr:uid="{4B238EDF-25EA-4CF0-A3B9-60F80281E725}"/>
    <cellStyle name="SAPBEXaggData 4 2" xfId="1212" xr:uid="{1984A633-A62E-40DF-8F73-F9DF13825EA0}"/>
    <cellStyle name="SAPBEXaggData 4 2 2" xfId="2460" xr:uid="{AFE2D8AE-A68F-4232-ACBC-25324AF348FA}"/>
    <cellStyle name="SAPBEXaggData 4 2 3" xfId="2966" xr:uid="{3AECF3B2-F0C3-4856-9EEF-44E3DB6F6A26}"/>
    <cellStyle name="SAPBEXaggData 4 2 4" xfId="1544" xr:uid="{306D313D-4947-43C2-83AD-14E955544378}"/>
    <cellStyle name="SAPBEXaggData 4 2 5" xfId="3341" xr:uid="{432076BD-FD27-42A9-855B-64067C8C71DD}"/>
    <cellStyle name="SAPBEXaggData 4 2 6" xfId="1404" xr:uid="{E7F770EF-D3A5-4D2C-9DA2-38255002F414}"/>
    <cellStyle name="SAPBEXaggData 4 2 7" xfId="4295" xr:uid="{2C6471DE-40AA-45A4-A9D6-664CD0088842}"/>
    <cellStyle name="SAPBEXaggData 4 3" xfId="1981" xr:uid="{24E5E187-A5D9-4E54-8B62-C81510C6D9EA}"/>
    <cellStyle name="SAPBEXaggData 4 4" xfId="1724" xr:uid="{BBD652E5-D5D5-469D-A404-823A23314C5F}"/>
    <cellStyle name="SAPBEXaggData 4 5" xfId="3265" xr:uid="{5BB8792E-404B-4E8B-87A1-004A2E7A58C5}"/>
    <cellStyle name="SAPBEXaggData 4 6" xfId="3435" xr:uid="{B80BA357-BB08-402C-A06C-DA08CC0B0E00}"/>
    <cellStyle name="SAPBEXaggData 4 7" xfId="3602" xr:uid="{916C3986-4E01-4DA7-9105-1C99366760CF}"/>
    <cellStyle name="SAPBEXaggData 4 8" xfId="4386" xr:uid="{279C2DBF-582E-4A70-9419-E029F1B284D9}"/>
    <cellStyle name="SAPBEXaggData 5" xfId="935" xr:uid="{011BE7FE-7661-4AF3-8EF3-97F049C4044D}"/>
    <cellStyle name="SAPBEXaggData 5 2" xfId="1343" xr:uid="{16044CD3-A451-4908-A16C-FBA618E7F6A9}"/>
    <cellStyle name="SAPBEXaggData 5 2 2" xfId="2591" xr:uid="{63F0C4AC-8157-49C5-BD58-79546DA0AAED}"/>
    <cellStyle name="SAPBEXaggData 5 2 3" xfId="3097" xr:uid="{50F0EBD1-DEA7-47AB-91C9-B4B3E94650B7}"/>
    <cellStyle name="SAPBEXaggData 5 2 4" xfId="2282" xr:uid="{F7E8EA15-A3F3-47FF-871B-E56FFDB79186}"/>
    <cellStyle name="SAPBEXaggData 5 2 5" xfId="3699" xr:uid="{E126B999-B68F-4556-BFA1-508CAC02739B}"/>
    <cellStyle name="SAPBEXaggData 5 2 6" xfId="3966" xr:uid="{7F70B741-D514-44E9-8F5D-6A026DFBE678}"/>
    <cellStyle name="SAPBEXaggData 5 2 7" xfId="3351" xr:uid="{DC008271-7F2E-40DC-A1DF-427E3D0E1291}"/>
    <cellStyle name="SAPBEXaggData 5 3" xfId="2203" xr:uid="{83B94BF5-5447-449B-BF78-E2A7B3DABF69}"/>
    <cellStyle name="SAPBEXaggData 5 4" xfId="2710" xr:uid="{F0DC9664-9803-4241-8CAB-92C40636DDBA}"/>
    <cellStyle name="SAPBEXaggData 5 5" xfId="2745" xr:uid="{F4EC09BB-556A-498F-A051-BCF2207C8F08}"/>
    <cellStyle name="SAPBEXaggData 5 6" xfId="3646" xr:uid="{605F50E5-1D1D-4397-AC08-39A9078D0680}"/>
    <cellStyle name="SAPBEXaggData 5 7" xfId="3329" xr:uid="{D28CD15C-64BB-4852-9DCC-08E6184CFB70}"/>
    <cellStyle name="SAPBEXaggData 5 8" xfId="4427" xr:uid="{E448128C-81EB-494D-A4F4-FCDFA97EC4FE}"/>
    <cellStyle name="SAPBEXaggData 6" xfId="958" xr:uid="{04915557-AA88-401C-BCB8-099EC970B5AA}"/>
    <cellStyle name="SAPBEXaggData 7" xfId="1055" xr:uid="{DFFBDD10-1D64-4439-B664-A847DFFF5133}"/>
    <cellStyle name="SAPBEXaggData 8" xfId="247" xr:uid="{EB7595EB-2E2A-46D5-8621-54A2BA6D7D12}"/>
    <cellStyle name="SAPBEXaggData 8 2" xfId="1163" xr:uid="{A31C3B37-3F98-4B26-81E2-36C4FFFD01C1}"/>
    <cellStyle name="SAPBEXaggData 8 2 2" xfId="2411" xr:uid="{7B64C689-9A4D-4401-9D41-17FB87299DA7}"/>
    <cellStyle name="SAPBEXaggData 8 2 3" xfId="2917" xr:uid="{E8859BDC-E0BA-4FE5-BDDC-1EA6AF07B2A9}"/>
    <cellStyle name="SAPBEXaggData 8 2 4" xfId="3354" xr:uid="{08C40BF0-912A-49C3-BC38-D8C84288AD94}"/>
    <cellStyle name="SAPBEXaggData 8 2 5" xfId="3885" xr:uid="{8B158DB3-0870-45A0-9094-3FFDA4EF9B7C}"/>
    <cellStyle name="SAPBEXaggData 8 2 6" xfId="4077" xr:uid="{ACFFE0A5-E2FD-4070-888C-DAE66B49A0D5}"/>
    <cellStyle name="SAPBEXaggData 8 2 7" xfId="4058" xr:uid="{99E80A44-DA4F-47B4-9E6D-07CF68EC6E35}"/>
    <cellStyle name="SAPBEXaggData 8 3" xfId="1589" xr:uid="{8C1E6B53-47FF-46C9-8E35-F4F598EEEC2C}"/>
    <cellStyle name="SAPBEXaggData 8 4" xfId="2175" xr:uid="{D85E522E-8F9A-4CA2-92FB-303D0226D27E}"/>
    <cellStyle name="SAPBEXaggData 8 5" xfId="2690" xr:uid="{81129F68-6CFC-4954-9E81-3495CEB4DB3C}"/>
    <cellStyle name="SAPBEXaggData 8 6" xfId="3859" xr:uid="{9BFEE27A-AA15-4A9D-8689-1A10438416C8}"/>
    <cellStyle name="SAPBEXaggData 8 7" xfId="4174" xr:uid="{E2DED774-7725-41B6-8CDE-AC54D67D51A2}"/>
    <cellStyle name="SAPBEXaggData 8 8" xfId="3952" xr:uid="{38A95C55-9953-42B8-A54D-5F5C82E5CECE}"/>
    <cellStyle name="SAPBEXaggData 9" xfId="1116" xr:uid="{94283A99-3399-44D6-8CEC-E5942DF27518}"/>
    <cellStyle name="SAPBEXaggData 9 2" xfId="2364" xr:uid="{49BBA25C-C310-4B7B-8FC7-5773AD93BB55}"/>
    <cellStyle name="SAPBEXaggData 9 3" xfId="2870" xr:uid="{57F81CC4-9028-4663-B984-25B26E13C0C0}"/>
    <cellStyle name="SAPBEXaggData 9 4" xfId="2304" xr:uid="{A13696BE-720B-4E1B-A917-24E60811E5CA}"/>
    <cellStyle name="SAPBEXaggData 9 5" xfId="3746" xr:uid="{42D3ADE4-778F-41C4-9944-0B132D26FFFD}"/>
    <cellStyle name="SAPBEXaggData 9 6" xfId="3557" xr:uid="{5211D030-3396-4B06-AF9C-2F00DC9A7A6A}"/>
    <cellStyle name="SAPBEXaggData 9 7" xfId="4401" xr:uid="{5FA4BE9C-2E2C-47DA-B4F8-6A1252E49430}"/>
    <cellStyle name="SAPBEXaggData_East 1415 Budget model v1" xfId="687" xr:uid="{07A72BA8-A28D-4B98-8DD5-3BBEBE233BFC}"/>
    <cellStyle name="SAPBEXaggDataEmph" xfId="50" xr:uid="{6140CC95-5DFB-44CB-85B7-F5EC96F5004E}"/>
    <cellStyle name="SAPBEXaggDataEmph 10" xfId="3167" xr:uid="{7A5FCBF2-AD61-4BAD-BB3A-C752D523B372}"/>
    <cellStyle name="SAPBEXaggDataEmph 11" xfId="3865" xr:uid="{FBB0A5D0-B7BC-420E-90EF-B4522ADE6144}"/>
    <cellStyle name="SAPBEXaggDataEmph 12" xfId="4006" xr:uid="{ED1C8201-6C92-4189-A5C9-9BB5B7935877}"/>
    <cellStyle name="SAPBEXaggDataEmph 13" xfId="4136" xr:uid="{D4B1A6F7-F8E8-4D47-B4FC-CEA13B4DC243}"/>
    <cellStyle name="SAPBEXaggDataEmph 14" xfId="5949" xr:uid="{C78F2177-125E-4F2E-AB4D-497B11D7DA74}"/>
    <cellStyle name="SAPBEXaggDataEmph 2" xfId="688" xr:uid="{660893C4-DF60-4B23-9DF9-218E302CFC08}"/>
    <cellStyle name="SAPBEXaggDataEmph 2 2" xfId="689" xr:uid="{D0F1CCDD-5521-4C1C-834F-5DA06B8C7A93}"/>
    <cellStyle name="SAPBEXaggDataEmph 2 2 2" xfId="1214" xr:uid="{0BC83BCF-57BC-4C8C-8C48-89AA1CD60D0B}"/>
    <cellStyle name="SAPBEXaggDataEmph 2 2 2 2" xfId="2462" xr:uid="{19C448A5-C2AC-485E-A422-8F3FDC064A41}"/>
    <cellStyle name="SAPBEXaggDataEmph 2 2 2 3" xfId="2968" xr:uid="{F9FBCFEC-8F57-4286-84BE-09C70DF4CC2C}"/>
    <cellStyle name="SAPBEXaggDataEmph 2 2 2 4" xfId="1564" xr:uid="{275EB572-4966-4600-A1CE-8A1D8E552FD4}"/>
    <cellStyle name="SAPBEXaggDataEmph 2 2 2 5" xfId="2763" xr:uid="{F8992F20-EC2F-4957-B520-ADAAA9C9F446}"/>
    <cellStyle name="SAPBEXaggDataEmph 2 2 2 6" xfId="2696" xr:uid="{DA08EF92-F3BC-4DC1-9973-586BD6A8E807}"/>
    <cellStyle name="SAPBEXaggDataEmph 2 2 2 7" xfId="2359" xr:uid="{D1ECEEE4-08D2-4DEE-B29C-9E0BCC1B8CA0}"/>
    <cellStyle name="SAPBEXaggDataEmph 2 2 3" xfId="1983" xr:uid="{AD2A4A57-1A82-4A94-AEC9-63C451A47181}"/>
    <cellStyle name="SAPBEXaggDataEmph 2 2 4" xfId="1473" xr:uid="{A77B6965-6C46-4E96-A918-D86189FE2CF2}"/>
    <cellStyle name="SAPBEXaggDataEmph 2 2 5" xfId="3440" xr:uid="{A449E77B-6D64-40B1-AE5D-214B6177B383}"/>
    <cellStyle name="SAPBEXaggDataEmph 2 2 6" xfId="3610" xr:uid="{FA54D7FD-42F1-427C-9DC8-B2BD6BCAE9FC}"/>
    <cellStyle name="SAPBEXaggDataEmph 2 2 7" xfId="3370" xr:uid="{6C2413A8-9A57-4F90-8D71-6AAD26DE0E65}"/>
    <cellStyle name="SAPBEXaggDataEmph 2 2 8" xfId="4204" xr:uid="{618BF83D-BA7F-4D4F-A494-0538D60FE978}"/>
    <cellStyle name="SAPBEXaggDataEmph 2 3" xfId="1213" xr:uid="{B612608B-E5B7-4D72-84A6-DCBA5D4C6798}"/>
    <cellStyle name="SAPBEXaggDataEmph 2 3 2" xfId="2461" xr:uid="{9C5F36AF-88FA-4711-BF05-2BB2322326F9}"/>
    <cellStyle name="SAPBEXaggDataEmph 2 3 3" xfId="2967" xr:uid="{F8E1E35C-B173-4090-9C57-C54014C6C16F}"/>
    <cellStyle name="SAPBEXaggDataEmph 2 3 4" xfId="1642" xr:uid="{091FC150-92CE-4207-9C78-4AFE06A2214F}"/>
    <cellStyle name="SAPBEXaggDataEmph 2 3 5" xfId="2783" xr:uid="{6A566114-392D-4083-8D7C-42A0B73783E4}"/>
    <cellStyle name="SAPBEXaggDataEmph 2 3 6" xfId="3962" xr:uid="{1DF4AEB0-339D-4C4D-A1A4-6B5B74945568}"/>
    <cellStyle name="SAPBEXaggDataEmph 2 3 7" xfId="4289" xr:uid="{2A348D8F-0824-4E32-B8C3-58910351B2CB}"/>
    <cellStyle name="SAPBEXaggDataEmph 2 4" xfId="1982" xr:uid="{5EA49C4B-B2F7-4DDE-8AC2-9AB6EA2C516C}"/>
    <cellStyle name="SAPBEXaggDataEmph 2 5" xfId="1734" xr:uid="{2397A02F-2D81-462B-A603-3AB2BDAE3942}"/>
    <cellStyle name="SAPBEXaggDataEmph 2 6" xfId="3439" xr:uid="{D704F8FC-791B-470B-98D5-1FC3E30B1782}"/>
    <cellStyle name="SAPBEXaggDataEmph 2 7" xfId="3411" xr:uid="{972C4DAA-28ED-4E2E-A291-87509E1BDD8C}"/>
    <cellStyle name="SAPBEXaggDataEmph 2 8" xfId="3826" xr:uid="{F5CE975F-5ABC-4C19-9986-E602818B99F8}"/>
    <cellStyle name="SAPBEXaggDataEmph 2 9" xfId="4162" xr:uid="{4943AA1D-BA36-483C-936D-25C9D4A7FF0E}"/>
    <cellStyle name="SAPBEXaggDataEmph 3" xfId="690" xr:uid="{041D3832-F00F-45AA-B109-7C784B4E477B}"/>
    <cellStyle name="SAPBEXaggDataEmph 3 2" xfId="691" xr:uid="{CC1EF8D8-17E6-460D-9B4F-66644ED93749}"/>
    <cellStyle name="SAPBEXaggDataEmph 3 2 2" xfId="1216" xr:uid="{EFF71E4C-9EDB-4846-8DB5-68877B1C2DA3}"/>
    <cellStyle name="SAPBEXaggDataEmph 3 2 2 2" xfId="2464" xr:uid="{26154C0F-CD45-47AB-89AB-21C8F9B9457A}"/>
    <cellStyle name="SAPBEXaggDataEmph 3 2 2 3" xfId="2970" xr:uid="{F2D98F4A-7B2E-48E5-B545-566CA4515C75}"/>
    <cellStyle name="SAPBEXaggDataEmph 3 2 2 4" xfId="2836" xr:uid="{2517D269-C49A-49CB-9C6B-A8E17C0AC956}"/>
    <cellStyle name="SAPBEXaggDataEmph 3 2 2 5" xfId="3912" xr:uid="{BDAE4BC1-973A-41E3-966D-D2655323F7DB}"/>
    <cellStyle name="SAPBEXaggDataEmph 3 2 2 6" xfId="3308" xr:uid="{5DD3DB86-9532-4AF8-A6A9-CB25DA15E4FF}"/>
    <cellStyle name="SAPBEXaggDataEmph 3 2 2 7" xfId="2853" xr:uid="{58585149-30C1-4056-8DBA-FB1322F47F7E}"/>
    <cellStyle name="SAPBEXaggDataEmph 3 2 3" xfId="1985" xr:uid="{DEFD5BB7-EC19-4429-93B5-1747A43FFE7D}"/>
    <cellStyle name="SAPBEXaggDataEmph 3 2 4" xfId="1729" xr:uid="{E1C4C04F-B64F-4BE7-A229-321DD8372F34}"/>
    <cellStyle name="SAPBEXaggDataEmph 3 2 5" xfId="1528" xr:uid="{6222A4B7-3746-4DE2-981A-D6884AEC1AFE}"/>
    <cellStyle name="SAPBEXaggDataEmph 3 2 6" xfId="2671" xr:uid="{30291B30-4177-4212-96B5-F84056E1901B}"/>
    <cellStyle name="SAPBEXaggDataEmph 3 2 7" xfId="3191" xr:uid="{0B125F24-7907-4C1C-9456-B0FC399EE430}"/>
    <cellStyle name="SAPBEXaggDataEmph 3 2 8" xfId="4161" xr:uid="{7C27EAE9-DB49-4483-82FB-556252EE7B51}"/>
    <cellStyle name="SAPBEXaggDataEmph 3 3" xfId="1215" xr:uid="{ECBABB6E-4A76-4EDF-A735-E9EA76E901CC}"/>
    <cellStyle name="SAPBEXaggDataEmph 3 3 2" xfId="2463" xr:uid="{25C467BB-331B-45A6-87DF-0B5CF77DD5A5}"/>
    <cellStyle name="SAPBEXaggDataEmph 3 3 3" xfId="2969" xr:uid="{250261D8-BAD4-4B78-968F-0FBA5E31CAFF}"/>
    <cellStyle name="SAPBEXaggDataEmph 3 3 4" xfId="3217" xr:uid="{75E211E9-9DF4-4383-A151-24AF20BC06E3}"/>
    <cellStyle name="SAPBEXaggDataEmph 3 3 5" xfId="3700" xr:uid="{51CBE7C8-E687-42D3-9D15-01B80D1EBC19}"/>
    <cellStyle name="SAPBEXaggDataEmph 3 3 6" xfId="4032" xr:uid="{51AB1FD2-8374-4BD0-95A5-39FE6717DCA6}"/>
    <cellStyle name="SAPBEXaggDataEmph 3 3 7" xfId="4391" xr:uid="{0AF35E06-F089-4262-B2E3-8EC2B6E8F990}"/>
    <cellStyle name="SAPBEXaggDataEmph 3 4" xfId="1984" xr:uid="{A81DE12B-3B47-4910-BE3D-92E320A6B9E0}"/>
    <cellStyle name="SAPBEXaggDataEmph 3 5" xfId="1539" xr:uid="{45DD342B-FAB3-48F8-82F4-E3CD4E2B8A8E}"/>
    <cellStyle name="SAPBEXaggDataEmph 3 6" xfId="1506" xr:uid="{A921B917-BAF9-4B11-A528-66F3AC2A3FB8}"/>
    <cellStyle name="SAPBEXaggDataEmph 3 7" xfId="3709" xr:uid="{A9C4658D-2987-4264-BA6C-806AB34B79DC}"/>
    <cellStyle name="SAPBEXaggDataEmph 3 8" xfId="4267" xr:uid="{7BB1DDF4-71D2-4EAD-9879-93C8B82A5CD0}"/>
    <cellStyle name="SAPBEXaggDataEmph 3 9" xfId="1413" xr:uid="{A8206460-8937-4DFE-BF0C-4765A0A58819}"/>
    <cellStyle name="SAPBEXaggDataEmph 4" xfId="959" xr:uid="{E4272D6C-6F1D-4495-A584-073904A3A247}"/>
    <cellStyle name="SAPBEXaggDataEmph 5" xfId="1054" xr:uid="{2B3B76DD-AB03-46C7-B4A9-C51D1E52E440}"/>
    <cellStyle name="SAPBEXaggDataEmph 6" xfId="248" xr:uid="{903B36CB-AAAA-4122-B70A-A5E91701D595}"/>
    <cellStyle name="SAPBEXaggDataEmph 6 2" xfId="1164" xr:uid="{CABD53FF-DB41-4754-9E09-93A8B40E23A9}"/>
    <cellStyle name="SAPBEXaggDataEmph 6 2 2" xfId="2412" xr:uid="{A7C3AFE5-32CC-4BAD-8629-FE96902BBCE5}"/>
    <cellStyle name="SAPBEXaggDataEmph 6 2 3" xfId="2918" xr:uid="{FC97A723-5853-48E8-BD47-C18755BED29A}"/>
    <cellStyle name="SAPBEXaggDataEmph 6 2 4" xfId="3361" xr:uid="{600FC425-2582-449E-AFF9-75D8E36A704E}"/>
    <cellStyle name="SAPBEXaggDataEmph 6 2 5" xfId="2849" xr:uid="{8153D791-4D6A-46B1-B2CD-D37E08E50054}"/>
    <cellStyle name="SAPBEXaggDataEmph 6 2 6" xfId="3558" xr:uid="{E00A497B-B5DB-4CF4-8367-BCB937678C72}"/>
    <cellStyle name="SAPBEXaggDataEmph 6 2 7" xfId="4201" xr:uid="{CC313E43-4F1D-4890-A3BF-D42FCECF0DE6}"/>
    <cellStyle name="SAPBEXaggDataEmph 6 3" xfId="1590" xr:uid="{07F116D1-D0D1-4594-A15E-D753D531DA42}"/>
    <cellStyle name="SAPBEXaggDataEmph 6 4" xfId="1945" xr:uid="{0BCBEA40-165F-40FD-867D-F3CDE17C3C62}"/>
    <cellStyle name="SAPBEXaggDataEmph 6 5" xfId="3511" xr:uid="{03AD4CDC-062B-430D-B8B3-91DEB7D601E0}"/>
    <cellStyle name="SAPBEXaggDataEmph 6 6" xfId="3693" xr:uid="{483C7C11-235A-42B1-BAAF-BCEF8CAAA16F}"/>
    <cellStyle name="SAPBEXaggDataEmph 6 7" xfId="3227" xr:uid="{1515F335-36F8-4281-89F6-B56DC752AC66}"/>
    <cellStyle name="SAPBEXaggDataEmph 6 8" xfId="3418" xr:uid="{D917A19A-45E3-4D93-93B2-C781B736B893}"/>
    <cellStyle name="SAPBEXaggDataEmph 7" xfId="1117" xr:uid="{50D9C356-23ED-4723-B973-91BA50E8CDE1}"/>
    <cellStyle name="SAPBEXaggDataEmph 7 2" xfId="2365" xr:uid="{75B4580A-F5A1-4C89-B7D7-586278E6C1B5}"/>
    <cellStyle name="SAPBEXaggDataEmph 7 3" xfId="2871" xr:uid="{A87ADC15-3FF7-4677-AA23-03CCAF59C2C3}"/>
    <cellStyle name="SAPBEXaggDataEmph 7 4" xfId="3272" xr:uid="{F6264B4F-4453-46AE-AF8B-36D72BC0DCFE}"/>
    <cellStyle name="SAPBEXaggDataEmph 7 5" xfId="2047" xr:uid="{890FAF39-9DBC-4383-A84D-485CABA8EF98}"/>
    <cellStyle name="SAPBEXaggDataEmph 7 6" xfId="2261" xr:uid="{6943F3E9-431F-4880-BCA6-FC6115FE5367}"/>
    <cellStyle name="SAPBEXaggDataEmph 7 7" xfId="4355" xr:uid="{5F854357-CC1C-42E6-8781-9DDEA937156E}"/>
    <cellStyle name="SAPBEXaggDataEmph 8" xfId="1417" xr:uid="{86482BDF-E701-4190-8129-963785EB052D}"/>
    <cellStyle name="SAPBEXaggDataEmph 9" xfId="2258" xr:uid="{BC424392-BD14-4306-8282-93B5A2138AC8}"/>
    <cellStyle name="SAPBEXaggItem" xfId="51" xr:uid="{B368BD1D-FBAE-4B3E-A172-92E01C8417BB}"/>
    <cellStyle name="SAPBEXaggItem 10" xfId="1418" xr:uid="{60DB2A25-190F-4CBF-9A5E-52AF3CB7A63B}"/>
    <cellStyle name="SAPBEXaggItem 11" xfId="2137" xr:uid="{40B7F838-3104-4E42-999D-66EDD8C4E863}"/>
    <cellStyle name="SAPBEXaggItem 12" xfId="3166" xr:uid="{A19A70C5-2DBB-4612-A4F6-7728F469D1F6}"/>
    <cellStyle name="SAPBEXaggItem 13" xfId="2700" xr:uid="{01B20053-E49D-42CB-8F80-1DDEFE70017E}"/>
    <cellStyle name="SAPBEXaggItem 14" xfId="4056" xr:uid="{70F4FBF2-3196-457F-A043-1FCA4A4C2C29}"/>
    <cellStyle name="SAPBEXaggItem 15" xfId="4061" xr:uid="{A696DEBE-4319-4A8D-9B9A-3CA6B46565EF}"/>
    <cellStyle name="SAPBEXaggItem 16" xfId="5950" xr:uid="{05650016-F869-4AE4-AFFC-7C0AC11F8B9B}"/>
    <cellStyle name="SAPBEXaggItem 2" xfId="692" xr:uid="{A7DB7AB1-07D0-4E8D-AEB3-61AD82E7E831}"/>
    <cellStyle name="SAPBEXaggItem 2 2" xfId="693" xr:uid="{AC60AAAE-A2DE-475B-886A-C511E3B6378F}"/>
    <cellStyle name="SAPBEXaggItem 2 2 2" xfId="1218" xr:uid="{885CD34E-9D21-49EE-9426-775899B370EF}"/>
    <cellStyle name="SAPBEXaggItem 2 2 2 2" xfId="2466" xr:uid="{31C53D43-B5F4-49B2-9D97-3C95A24CAB21}"/>
    <cellStyle name="SAPBEXaggItem 2 2 2 3" xfId="2972" xr:uid="{1C58CCE3-E0FD-4B04-AA9F-48ED5AFA1829}"/>
    <cellStyle name="SAPBEXaggItem 2 2 2 4" xfId="1761" xr:uid="{79368BD0-978F-4DB9-BBAA-6F2BEEA1EA1A}"/>
    <cellStyle name="SAPBEXaggItem 2 2 2 5" xfId="3494" xr:uid="{1E4EB0FF-6433-4BC2-9D12-22D3438FC85F}"/>
    <cellStyle name="SAPBEXaggItem 2 2 2 6" xfId="3987" xr:uid="{7F3E5B44-09F8-4734-9437-99B22778CF05}"/>
    <cellStyle name="SAPBEXaggItem 2 2 2 7" xfId="4463" xr:uid="{E7487AA7-F417-43DF-B0DB-9FE4827B89A9}"/>
    <cellStyle name="SAPBEXaggItem 2 2 3" xfId="1987" xr:uid="{FFA22EA5-D730-418B-9BFE-B58BC5AE6E53}"/>
    <cellStyle name="SAPBEXaggItem 2 2 4" xfId="1670" xr:uid="{D4DEDC85-556E-4A52-9E25-51150D2E1C85}"/>
    <cellStyle name="SAPBEXaggItem 2 2 5" xfId="3437" xr:uid="{691134A1-ED86-4B6B-8221-5B9B28336DDC}"/>
    <cellStyle name="SAPBEXaggItem 2 2 6" xfId="3582" xr:uid="{D13F47BC-9FDF-41E9-B6F0-52E81AF9D03D}"/>
    <cellStyle name="SAPBEXaggItem 2 2 7" xfId="3368" xr:uid="{89FF8686-34A5-42E1-B707-74037B4C0DDF}"/>
    <cellStyle name="SAPBEXaggItem 2 2 8" xfId="3754" xr:uid="{7278011B-C527-488E-9D08-B670CC0AE3A3}"/>
    <cellStyle name="SAPBEXaggItem 2 3" xfId="1217" xr:uid="{0F6F5E6D-2326-412C-87B9-3D80FC1178B2}"/>
    <cellStyle name="SAPBEXaggItem 2 3 2" xfId="2465" xr:uid="{60807C07-2A74-45DE-9366-248ACD0FFD05}"/>
    <cellStyle name="SAPBEXaggItem 2 3 3" xfId="2971" xr:uid="{7BE950CF-5CC4-4060-97B7-52EA167D68E3}"/>
    <cellStyle name="SAPBEXaggItem 2 3 4" xfId="2782" xr:uid="{DA01633B-A43D-4829-897E-26444189D901}"/>
    <cellStyle name="SAPBEXaggItem 2 3 5" xfId="3523" xr:uid="{234C0884-0DBE-483F-8EE0-8DE9ECB31643}"/>
    <cellStyle name="SAPBEXaggItem 2 3 6" xfId="3607" xr:uid="{583A6FE0-732E-47CF-A8A6-312AE239721E}"/>
    <cellStyle name="SAPBEXaggItem 2 3 7" xfId="2678" xr:uid="{8ED6F841-52A1-4F16-8C40-B68CF4964C4B}"/>
    <cellStyle name="SAPBEXaggItem 2 4" xfId="1986" xr:uid="{10413AC5-15F1-4236-8C00-6AF4AF4C4FED}"/>
    <cellStyle name="SAPBEXaggItem 2 5" xfId="2194" xr:uid="{9C9A11C7-2268-4822-88EB-86A69E2A69EF}"/>
    <cellStyle name="SAPBEXaggItem 2 6" xfId="3404" xr:uid="{EA9FB07E-A17D-46FB-A806-7AEE7D55EC13}"/>
    <cellStyle name="SAPBEXaggItem 2 7" xfId="3151" xr:uid="{F7A43C8A-CE7F-455B-8F71-832EBA099351}"/>
    <cellStyle name="SAPBEXaggItem 2 8" xfId="3502" xr:uid="{4F1B5CC9-BFC5-4B4D-8285-0759955FDA4B}"/>
    <cellStyle name="SAPBEXaggItem 2 9" xfId="3918" xr:uid="{1327FCD2-3E67-41A5-8C16-8ED6D1665F8C}"/>
    <cellStyle name="SAPBEXaggItem 3" xfId="694" xr:uid="{42ACC94F-6467-4A95-8455-D9E79E0BAB48}"/>
    <cellStyle name="SAPBEXaggItem 3 2" xfId="695" xr:uid="{DB870E5D-BF64-48C9-B721-016BF72F20B4}"/>
    <cellStyle name="SAPBEXaggItem 3 2 2" xfId="1220" xr:uid="{47067F10-767D-498F-8C84-E1CAB116B09E}"/>
    <cellStyle name="SAPBEXaggItem 3 2 2 2" xfId="2468" xr:uid="{9B95D646-D050-41E2-AB69-641E22D86367}"/>
    <cellStyle name="SAPBEXaggItem 3 2 2 3" xfId="2974" xr:uid="{EC481F35-235B-48DF-8027-C0F968ECD223}"/>
    <cellStyle name="SAPBEXaggItem 3 2 2 4" xfId="2746" xr:uid="{E96995F6-13AE-438B-86DF-3D5B7CA9BD6A}"/>
    <cellStyle name="SAPBEXaggItem 3 2 2 5" xfId="1495" xr:uid="{12A452B4-BA34-43E6-A356-EB63780EFFC6}"/>
    <cellStyle name="SAPBEXaggItem 3 2 2 6" xfId="3757" xr:uid="{F4C14857-62E1-481E-9521-AC31E68F230D}"/>
    <cellStyle name="SAPBEXaggItem 3 2 2 7" xfId="4497" xr:uid="{1EF7DC56-278C-4481-B827-7F897544F029}"/>
    <cellStyle name="SAPBEXaggItem 3 2 3" xfId="1989" xr:uid="{7028CB1C-2369-49E7-8A19-E0237E9EC7A1}"/>
    <cellStyle name="SAPBEXaggItem 3 2 4" xfId="1668" xr:uid="{0709D78D-22BE-45AE-B77B-30E37B495EC5}"/>
    <cellStyle name="SAPBEXaggItem 3 2 5" xfId="3438" xr:uid="{6B5AC4CF-9027-4628-A68C-11B6B9129949}"/>
    <cellStyle name="SAPBEXaggItem 3 2 6" xfId="1878" xr:uid="{7785F144-028B-4B30-9D6F-555232D528B2}"/>
    <cellStyle name="SAPBEXaggItem 3 2 7" xfId="3732" xr:uid="{1D2AD8BC-FADA-416E-A5DD-6B463D40A144}"/>
    <cellStyle name="SAPBEXaggItem 3 2 8" xfId="3819" xr:uid="{7F17B029-E3C1-451F-B9BE-D0D3FE34E07D}"/>
    <cellStyle name="SAPBEXaggItem 3 3" xfId="1219" xr:uid="{B012F317-12D8-4CAA-A36E-DBD36518008A}"/>
    <cellStyle name="SAPBEXaggItem 3 3 2" xfId="2467" xr:uid="{B3B4FE4B-0728-4513-AFA3-5A7D4E05672A}"/>
    <cellStyle name="SAPBEXaggItem 3 3 3" xfId="2973" xr:uid="{7015DD16-8757-4FBE-A4C4-EB29C6DB4F08}"/>
    <cellStyle name="SAPBEXaggItem 3 3 4" xfId="1762" xr:uid="{8E8DB745-7248-4450-83D7-09C7C7E7A7B2}"/>
    <cellStyle name="SAPBEXaggItem 3 3 5" xfId="3674" xr:uid="{4329F3BF-EDB3-4A69-8EC2-928CEF56A716}"/>
    <cellStyle name="SAPBEXaggItem 3 3 6" xfId="3678" xr:uid="{3EF115A3-40F1-42B8-ACCD-E28237652988}"/>
    <cellStyle name="SAPBEXaggItem 3 3 7" xfId="4215" xr:uid="{4434FA24-E5F0-40F2-B37C-292F34B74364}"/>
    <cellStyle name="SAPBEXaggItem 3 4" xfId="1988" xr:uid="{5C2E3E0F-179E-4488-848F-FB5677C7F70A}"/>
    <cellStyle name="SAPBEXaggItem 3 5" xfId="1671" xr:uid="{8E9B82F2-6349-48F6-87C0-E6AF4C09D6C1}"/>
    <cellStyle name="SAPBEXaggItem 3 6" xfId="2179" xr:uid="{7781A93A-FE02-4080-9BD4-179CDB6E7CF5}"/>
    <cellStyle name="SAPBEXaggItem 3 7" xfId="3800" xr:uid="{1E925B3D-6350-4A85-82A3-E7E999DB68FD}"/>
    <cellStyle name="SAPBEXaggItem 3 8" xfId="3840" xr:uid="{3A3CC2E7-6307-4F99-A248-32C1A80972B9}"/>
    <cellStyle name="SAPBEXaggItem 3 9" xfId="4115" xr:uid="{B07CE406-5AD2-4CF6-837B-3FB838FFFB1E}"/>
    <cellStyle name="SAPBEXaggItem 4" xfId="696" xr:uid="{2023DC33-E09D-4F8E-A293-EB16770C1EB4}"/>
    <cellStyle name="SAPBEXaggItem 4 2" xfId="1221" xr:uid="{4FFBFCED-0F7E-47AD-AEF4-94095214A3ED}"/>
    <cellStyle name="SAPBEXaggItem 4 2 2" xfId="2469" xr:uid="{44C70054-607C-448F-8E0A-3C96DB6F3557}"/>
    <cellStyle name="SAPBEXaggItem 4 2 3" xfId="2975" xr:uid="{AC10ABCC-FF1C-49BB-AF8C-C0123D2F98EC}"/>
    <cellStyle name="SAPBEXaggItem 4 2 4" xfId="2178" xr:uid="{E23B6633-2F2A-4AEB-A4C6-2071CF2EBEFE}"/>
    <cellStyle name="SAPBEXaggItem 4 2 5" xfId="3654" xr:uid="{EB6B1057-9803-4B55-B0F8-C9B6F1BC092E}"/>
    <cellStyle name="SAPBEXaggItem 4 2 6" xfId="4028" xr:uid="{32EE9894-D0AB-4572-9211-86C9004F8374}"/>
    <cellStyle name="SAPBEXaggItem 4 2 7" xfId="2228" xr:uid="{E5EF3152-C139-4C89-9A44-7821F9403019}"/>
    <cellStyle name="SAPBEXaggItem 4 3" xfId="1990" xr:uid="{0D6C7C30-54B3-4C04-8264-995F6D9D0711}"/>
    <cellStyle name="SAPBEXaggItem 4 4" xfId="1725" xr:uid="{7F86AD83-F266-42C8-85AE-49C8B7FCCF18}"/>
    <cellStyle name="SAPBEXaggItem 4 5" xfId="1899" xr:uid="{DF8A9775-E03A-4647-AB5C-3C6C3C5024FD}"/>
    <cellStyle name="SAPBEXaggItem 4 6" xfId="3526" xr:uid="{E65693C1-2176-4119-AA38-90058C184ABF}"/>
    <cellStyle name="SAPBEXaggItem 4 7" xfId="3981" xr:uid="{DDB695AA-9506-42AF-B53F-9477CB0C7DA1}"/>
    <cellStyle name="SAPBEXaggItem 4 8" xfId="4013" xr:uid="{46DB0C39-C9BF-4CDF-815D-55AFCBF18DBD}"/>
    <cellStyle name="SAPBEXaggItem 5" xfId="936" xr:uid="{941D7DFD-ED64-4890-843B-C7343AEF3A8B}"/>
    <cellStyle name="SAPBEXaggItem 5 2" xfId="1344" xr:uid="{BA88112F-7079-4288-AB8D-11AABCC6E129}"/>
    <cellStyle name="SAPBEXaggItem 5 2 2" xfId="2592" xr:uid="{A142BC34-2232-4A01-B4FB-7529E79631C3}"/>
    <cellStyle name="SAPBEXaggItem 5 2 3" xfId="3098" xr:uid="{69302495-3B41-433C-B298-0E8EC8150DBC}"/>
    <cellStyle name="SAPBEXaggItem 5 2 4" xfId="1650" xr:uid="{8F30E394-78FA-459D-A73F-1C6ECC6A7FA9}"/>
    <cellStyle name="SAPBEXaggItem 5 2 5" xfId="3636" xr:uid="{3A3AA30E-DB5F-42AB-8B07-D800FDB52B4F}"/>
    <cellStyle name="SAPBEXaggItem 5 2 6" xfId="3242" xr:uid="{D2442533-8728-4CCB-822A-A78C757629D1}"/>
    <cellStyle name="SAPBEXaggItem 5 2 7" xfId="4460" xr:uid="{A99BA144-F033-4EC0-8309-2A41ED0D074B}"/>
    <cellStyle name="SAPBEXaggItem 5 3" xfId="2204" xr:uid="{0EE669E3-635A-4C78-ACDF-55E43DFF06D7}"/>
    <cellStyle name="SAPBEXaggItem 5 4" xfId="2711" xr:uid="{0811ECE0-857E-41E8-8F91-FB8B044F5890}"/>
    <cellStyle name="SAPBEXaggItem 5 5" xfId="2618" xr:uid="{76332503-B589-4375-A8F7-269C13127A4D}"/>
    <cellStyle name="SAPBEXaggItem 5 6" xfId="3950" xr:uid="{BE23B801-195E-4F03-A3C3-0F4B75BD4B61}"/>
    <cellStyle name="SAPBEXaggItem 5 7" xfId="3358" xr:uid="{17340BAD-A8E7-4D0F-9314-DE1A956E108F}"/>
    <cellStyle name="SAPBEXaggItem 5 8" xfId="4396" xr:uid="{39DA65C9-BB87-4402-8D44-2BFB814FA3F6}"/>
    <cellStyle name="SAPBEXaggItem 6" xfId="960" xr:uid="{044D4890-6247-4EE6-AE79-DD5CB21F183D}"/>
    <cellStyle name="SAPBEXaggItem 7" xfId="1053" xr:uid="{655CCC4F-F0F3-4612-B20E-87652C47E217}"/>
    <cellStyle name="SAPBEXaggItem 8" xfId="249" xr:uid="{494D301D-6F97-4B89-90FA-BE67F217C10F}"/>
    <cellStyle name="SAPBEXaggItem 8 2" xfId="1165" xr:uid="{04F2BCEA-4BF4-4942-A0B9-CB7791E1C625}"/>
    <cellStyle name="SAPBEXaggItem 8 2 2" xfId="2413" xr:uid="{9AB9A2EE-B050-4C6C-86B4-490CFBB6E96E}"/>
    <cellStyle name="SAPBEXaggItem 8 2 3" xfId="2919" xr:uid="{EE0ABC93-70D9-489B-A65B-32DF3B4022B8}"/>
    <cellStyle name="SAPBEXaggItem 8 2 4" xfId="2807" xr:uid="{514658BB-5D56-48C9-A89C-C21FA3E9541F}"/>
    <cellStyle name="SAPBEXaggItem 8 2 5" xfId="1960" xr:uid="{07FE6CCF-E815-47B1-88A8-310D69BD4D81}"/>
    <cellStyle name="SAPBEXaggItem 8 2 6" xfId="4021" xr:uid="{03438BBE-D6B9-4476-AA45-325B019B35C7}"/>
    <cellStyle name="SAPBEXaggItem 8 2 7" xfId="4490" xr:uid="{0C30A0B6-3A07-4234-926B-A1A6BB4E7FBF}"/>
    <cellStyle name="SAPBEXaggItem 8 3" xfId="1591" xr:uid="{1C4ECFF7-15C1-47EE-894B-52598325AEEF}"/>
    <cellStyle name="SAPBEXaggItem 8 4" xfId="1942" xr:uid="{2A42753E-A86A-4908-B350-14F952CB4261}"/>
    <cellStyle name="SAPBEXaggItem 8 5" xfId="3512" xr:uid="{B2E835C9-FFED-4A70-82E8-1A4A41480483}"/>
    <cellStyle name="SAPBEXaggItem 8 6" xfId="1527" xr:uid="{A69F8C0E-F696-44BC-B4DA-9329AEB4AE5C}"/>
    <cellStyle name="SAPBEXaggItem 8 7" xfId="4106" xr:uid="{949A8C71-763C-4344-B719-DF168B27ED0C}"/>
    <cellStyle name="SAPBEXaggItem 8 8" xfId="4179" xr:uid="{BA26A546-18F5-43C1-9F30-01423060A376}"/>
    <cellStyle name="SAPBEXaggItem 9" xfId="1118" xr:uid="{53261AA9-B461-46D3-99F1-4FCE9409DD57}"/>
    <cellStyle name="SAPBEXaggItem 9 2" xfId="2366" xr:uid="{6F666D7A-4BE7-4D5B-8ED3-B0B7B6FFF1B8}"/>
    <cellStyle name="SAPBEXaggItem 9 3" xfId="2872" xr:uid="{3979542B-BA5B-4A94-A669-889BC4CBF5DB}"/>
    <cellStyle name="SAPBEXaggItem 9 4" xfId="3203" xr:uid="{DD218894-9842-47DB-914F-88B27EABCB0B}"/>
    <cellStyle name="SAPBEXaggItem 9 5" xfId="3549" xr:uid="{A158832F-EA82-4375-A357-1E7C81E3C9ED}"/>
    <cellStyle name="SAPBEXaggItem 9 6" xfId="1815" xr:uid="{C1ED48CF-F89F-4D57-93D0-2A6CCB6D725C}"/>
    <cellStyle name="SAPBEXaggItem 9 7" xfId="4139" xr:uid="{329310D5-CB34-4834-A9CD-6A0C4C2E0A65}"/>
    <cellStyle name="SAPBEXaggItem_East 1415 Budget model v1" xfId="697" xr:uid="{4E113B87-1F0E-469E-ABA8-5BA72ADCA761}"/>
    <cellStyle name="SAPBEXaggItemX" xfId="52" xr:uid="{819771DC-D689-485C-B20C-50149BF9B469}"/>
    <cellStyle name="SAPBEXaggItemX 10" xfId="3165" xr:uid="{98A80205-4323-427F-A8A9-41D9BCBD93D2}"/>
    <cellStyle name="SAPBEXaggItemX 11" xfId="1556" xr:uid="{315C63B8-A58B-484C-AF03-8CD597B9E3A2}"/>
    <cellStyle name="SAPBEXaggItemX 12" xfId="4005" xr:uid="{0CF5E6F8-D210-4788-8C14-B06C4AD83FC9}"/>
    <cellStyle name="SAPBEXaggItemX 13" xfId="4111" xr:uid="{E8853E2B-FDBC-44E6-8449-59D2C03485E2}"/>
    <cellStyle name="SAPBEXaggItemX 14" xfId="5680" xr:uid="{FB50F37A-D1BF-49F9-A36B-C9DCAFFB4E16}"/>
    <cellStyle name="SAPBEXaggItemX 15" xfId="5951" xr:uid="{B44C43A6-81CD-4BB8-A3C1-631242C355DB}"/>
    <cellStyle name="SAPBEXaggItemX 2" xfId="698" xr:uid="{667F4246-D3C3-4015-BE6A-1D959C3F2313}"/>
    <cellStyle name="SAPBEXaggItemX 2 2" xfId="1222" xr:uid="{6D2D6927-BF23-458D-9E0C-BF5AF2C523CF}"/>
    <cellStyle name="SAPBEXaggItemX 2 2 2" xfId="2470" xr:uid="{A3D893BA-C551-403A-A484-2D9C628F164B}"/>
    <cellStyle name="SAPBEXaggItemX 2 2 3" xfId="2976" xr:uid="{B9E15A92-2977-45BC-81B0-FAE842D85437}"/>
    <cellStyle name="SAPBEXaggItemX 2 2 4" xfId="2143" xr:uid="{9ED9DB31-35C0-4CF5-9810-CBB1B86F5875}"/>
    <cellStyle name="SAPBEXaggItemX 2 2 5" xfId="3402" xr:uid="{DA62BA74-A4F0-4383-86DA-B35CBB45E3C6}"/>
    <cellStyle name="SAPBEXaggItemX 2 2 6" xfId="3661" xr:uid="{AC349040-4401-429F-A4C7-9C036658385E}"/>
    <cellStyle name="SAPBEXaggItemX 2 2 7" xfId="4423" xr:uid="{7A5312F4-D04F-404F-8ED0-3DA8E4DA9115}"/>
    <cellStyle name="SAPBEXaggItemX 2 3" xfId="1991" xr:uid="{52F0BD10-8E8B-4080-B953-C58F9C10ED87}"/>
    <cellStyle name="SAPBEXaggItemX 2 4" xfId="1536" xr:uid="{D4E93DB1-7AFD-4501-93F3-477D3262E83C}"/>
    <cellStyle name="SAPBEXaggItemX 2 5" xfId="1505" xr:uid="{17749DFA-ABED-4802-B69F-3C025E6827B3}"/>
    <cellStyle name="SAPBEXaggItemX 2 6" xfId="1881" xr:uid="{FE69FC5A-2333-4151-B904-76C097D09931}"/>
    <cellStyle name="SAPBEXaggItemX 2 7" xfId="3448" xr:uid="{A4F34113-F1A2-4DD5-81EF-05E242FE3212}"/>
    <cellStyle name="SAPBEXaggItemX 2 8" xfId="4160" xr:uid="{7930E9C3-4841-4371-8031-AF38F4ED7C08}"/>
    <cellStyle name="SAPBEXaggItemX 3" xfId="961" xr:uid="{D54C85C5-DD50-46E9-BB01-326518B41C9D}"/>
    <cellStyle name="SAPBEXaggItemX 4" xfId="1056" xr:uid="{DD887475-6DF6-412A-B5DD-979C4D2DF53E}"/>
    <cellStyle name="SAPBEXaggItemX 4 2" xfId="1365" xr:uid="{387AE62B-7B59-4AAE-BC2A-C052F13B4B26}"/>
    <cellStyle name="SAPBEXaggItemX 4 2 2" xfId="2613" xr:uid="{555E0CB7-FEE6-4D1F-8878-10606975BC3A}"/>
    <cellStyle name="SAPBEXaggItemX 4 2 3" xfId="3119" xr:uid="{C32445E2-D45E-40CB-8F11-A4C503942ADA}"/>
    <cellStyle name="SAPBEXaggItemX 4 2 4" xfId="1644" xr:uid="{C0BB6950-8CC8-498C-8ABD-DADA045C4CDE}"/>
    <cellStyle name="SAPBEXaggItemX 4 2 5" xfId="3457" xr:uid="{1028C230-EB19-4605-8E89-762C0BCE60DC}"/>
    <cellStyle name="SAPBEXaggItemX 4 2 6" xfId="4276" xr:uid="{CF39EF56-5234-4AD7-9B32-372DF91C16AF}"/>
    <cellStyle name="SAPBEXaggItemX 4 2 7" xfId="1514" xr:uid="{D4537661-7AFA-44CB-84E0-E3265CF1073D}"/>
    <cellStyle name="SAPBEXaggItemX 4 3" xfId="2315" xr:uid="{C8767D6F-5051-46E3-AD63-346DCD332A2C}"/>
    <cellStyle name="SAPBEXaggItemX 4 4" xfId="2813" xr:uid="{623F3845-4368-4169-9E39-776878B0593E}"/>
    <cellStyle name="SAPBEXaggItemX 4 5" xfId="2824" xr:uid="{0CF7C08D-8BB6-41F6-BFB6-032734B1E301}"/>
    <cellStyle name="SAPBEXaggItemX 4 6" xfId="3520" xr:uid="{DC28CCD4-ECE6-4F97-AD0A-921D63FB12BF}"/>
    <cellStyle name="SAPBEXaggItemX 4 7" xfId="2781" xr:uid="{14E0CA35-E571-43DD-A4A8-1317AA790617}"/>
    <cellStyle name="SAPBEXaggItemX 4 8" xfId="4449" xr:uid="{9DBD0766-9209-4E0B-A54B-151CC183674E}"/>
    <cellStyle name="SAPBEXaggItemX 5" xfId="1052" xr:uid="{712A06F4-1EF0-47FA-A800-17B977B37BA5}"/>
    <cellStyle name="SAPBEXaggItemX 6" xfId="250" xr:uid="{431AAEA9-6721-4CE7-A4DC-18D2AB70C76B}"/>
    <cellStyle name="SAPBEXaggItemX 6 2" xfId="1166" xr:uid="{B60345D5-47E8-4B50-9DB1-7DB4EDC8FE46}"/>
    <cellStyle name="SAPBEXaggItemX 6 2 2" xfId="2414" xr:uid="{83B1A3E2-7868-4F44-B726-43E59F30E7BE}"/>
    <cellStyle name="SAPBEXaggItemX 6 2 3" xfId="2920" xr:uid="{FCB7C109-572F-4568-A52F-20D55CC88FBE}"/>
    <cellStyle name="SAPBEXaggItemX 6 2 4" xfId="1740" xr:uid="{6EB1BEBD-48A6-496F-A768-7E3F0216D269}"/>
    <cellStyle name="SAPBEXaggItemX 6 2 5" xfId="3534" xr:uid="{93781501-3DDA-47A3-A730-88B0FD507D33}"/>
    <cellStyle name="SAPBEXaggItemX 6 2 6" xfId="2822" xr:uid="{CD7A56DD-5993-47D1-AB5F-C3C649B8DD14}"/>
    <cellStyle name="SAPBEXaggItemX 6 2 7" xfId="4294" xr:uid="{268316DA-924A-45FB-A18C-08D02600C21F}"/>
    <cellStyle name="SAPBEXaggItemX 6 3" xfId="1592" xr:uid="{ACE2929E-A41A-494A-8C3F-9CF55652C886}"/>
    <cellStyle name="SAPBEXaggItemX 6 4" xfId="1944" xr:uid="{7393677A-E992-446A-9D48-815345CC4694}"/>
    <cellStyle name="SAPBEXaggItemX 6 5" xfId="2767" xr:uid="{61F914E8-34E7-4F66-966B-6A32CE5DF616}"/>
    <cellStyle name="SAPBEXaggItemX 6 6" xfId="2149" xr:uid="{F2DA4213-6B2C-4F0D-A977-28D3CF7D1530}"/>
    <cellStyle name="SAPBEXaggItemX 6 7" xfId="4068" xr:uid="{0CBB19F8-D7E5-4F35-B983-295F416A5DAF}"/>
    <cellStyle name="SAPBEXaggItemX 6 8" xfId="3977" xr:uid="{BFCF8838-D28E-47BD-B14E-D2D8E74BB6C4}"/>
    <cellStyle name="SAPBEXaggItemX 7" xfId="1119" xr:uid="{EE8C00B4-94D9-4FDB-B9FF-5ECE82B9D1A3}"/>
    <cellStyle name="SAPBEXaggItemX 7 2" xfId="2367" xr:uid="{35A31328-6D5C-44FD-A17B-4E2FA39FAA5A}"/>
    <cellStyle name="SAPBEXaggItemX 7 3" xfId="2873" xr:uid="{4D253630-8B00-4E2A-B6F9-C202159CB624}"/>
    <cellStyle name="SAPBEXaggItemX 7 4" xfId="1781" xr:uid="{9DE5B1B3-F751-47FA-859A-4ADBBFB46232}"/>
    <cellStyle name="SAPBEXaggItemX 7 5" xfId="2803" xr:uid="{8F4534FF-E1A0-469A-8F24-CF5F6B89A6F3}"/>
    <cellStyle name="SAPBEXaggItemX 7 6" xfId="3551" xr:uid="{B17A6403-FCC7-4B3C-A716-C833AFD56666}"/>
    <cellStyle name="SAPBEXaggItemX 7 7" xfId="2659" xr:uid="{C4504982-3C96-45EA-AF5F-B6B5005EE4BC}"/>
    <cellStyle name="SAPBEXaggItemX 8" xfId="1419" xr:uid="{8D6FEB79-FEB9-4FEA-9110-DAD4C7ED6701}"/>
    <cellStyle name="SAPBEXaggItemX 9" xfId="2134" xr:uid="{4D44C782-D0E8-4FCF-A2B6-F0CA3ECA1A34}"/>
    <cellStyle name="SAPBEXchaText" xfId="53" xr:uid="{83B02513-C718-4640-991F-37F00B96F6D1}"/>
    <cellStyle name="SAPBEXchaText 2" xfId="699" xr:uid="{AA2E650C-6AAB-4456-BA4A-42D67D305912}"/>
    <cellStyle name="SAPBEXchaText 2 2" xfId="700" xr:uid="{232BE766-EAAB-463F-96EA-BF942C586AA0}"/>
    <cellStyle name="SAPBEXchaText 3" xfId="701" xr:uid="{B1D86973-0C4A-468F-B141-29E49038A736}"/>
    <cellStyle name="SAPBEXchaText 3 2" xfId="702" xr:uid="{9A0A6357-3826-4AB1-93C1-6D89E1DADADC}"/>
    <cellStyle name="SAPBEXchaText 4" xfId="703" xr:uid="{CB6C7638-B550-4A7E-9077-94C5587F1A14}"/>
    <cellStyle name="SAPBEXchaText 5" xfId="937" xr:uid="{87DEF7D6-AB31-47CA-A985-00A49C78A503}"/>
    <cellStyle name="SAPBEXchaText 5 2" xfId="1345" xr:uid="{D19A8811-CF82-4D9A-B759-30C454AE6A35}"/>
    <cellStyle name="SAPBEXchaText 5 2 2" xfId="2593" xr:uid="{1332BCB0-6F6B-4B03-835C-D44FD329A1CC}"/>
    <cellStyle name="SAPBEXchaText 5 2 3" xfId="3099" xr:uid="{BC7D449A-11F9-40B4-924A-77AE159DA964}"/>
    <cellStyle name="SAPBEXchaText 5 2 4" xfId="3270" xr:uid="{7ACEEC1C-325C-4460-8FE6-ED660D32D445}"/>
    <cellStyle name="SAPBEXchaText 5 2 5" xfId="3978" xr:uid="{AA50341B-559F-4D47-B70E-8277E134B8C1}"/>
    <cellStyle name="SAPBEXchaText 5 2 6" xfId="3802" xr:uid="{8ABB6A63-42E9-46E0-A88E-CA43035D6E28}"/>
    <cellStyle name="SAPBEXchaText 5 2 7" xfId="4283" xr:uid="{F6BC2FB6-6035-42AA-9BDE-F14CF47479D7}"/>
    <cellStyle name="SAPBEXchaText 5 3" xfId="2205" xr:uid="{62A84827-0720-4B5C-B926-8BDAF6BF79DC}"/>
    <cellStyle name="SAPBEXchaText 5 4" xfId="2712" xr:uid="{385A04A7-1E85-406C-A6D3-437E80C97F9E}"/>
    <cellStyle name="SAPBEXchaText 5 5" xfId="2184" xr:uid="{D729A105-08F1-4D20-BE49-C48AE4FA8B36}"/>
    <cellStyle name="SAPBEXchaText 5 6" xfId="3666" xr:uid="{8E5B22FE-6512-4DFA-BF72-25358A72213D}"/>
    <cellStyle name="SAPBEXchaText 5 7" xfId="3616" xr:uid="{CFA48A5E-3A3D-4031-B08D-744635350EA4}"/>
    <cellStyle name="SAPBEXchaText 5 8" xfId="4344" xr:uid="{962AA784-F2E2-4D6F-B2AD-D6058DD9179A}"/>
    <cellStyle name="SAPBEXchaText 6" xfId="200" xr:uid="{30A982BB-EC7B-4C33-81AB-B8695B39A00D}"/>
    <cellStyle name="SAPBEXchaText 6 2" xfId="1153" xr:uid="{748B20C0-F1FA-4F97-B3A2-DCDB3CE73D6A}"/>
    <cellStyle name="SAPBEXchaText 6 2 2" xfId="2401" xr:uid="{88491989-4607-4DD3-A30B-6E098D88A8AC}"/>
    <cellStyle name="SAPBEXchaText 6 2 3" xfId="2907" xr:uid="{09367EED-AB03-42D3-8C3F-1DBD47FB459E}"/>
    <cellStyle name="SAPBEXchaText 6 2 4" xfId="1757" xr:uid="{28F04108-138D-494C-B88C-BBEA9826253A}"/>
    <cellStyle name="SAPBEXchaText 6 2 5" xfId="3182" xr:uid="{50480E03-6F2B-4AEF-B5E0-A591430B9D4E}"/>
    <cellStyle name="SAPBEXchaText 6 2 6" xfId="3943" xr:uid="{C486AC64-E5E3-4DC0-964E-D6FB575B9503}"/>
    <cellStyle name="SAPBEXchaText 6 2 7" xfId="4064" xr:uid="{BD9C8A28-472C-4BB8-85FC-1CBDABD94984}"/>
    <cellStyle name="SAPBEXchaText 6 3" xfId="1547" xr:uid="{37EB2698-E072-43DE-9327-C599F4143051}"/>
    <cellStyle name="SAPBEXchaText 6 4" xfId="1956" xr:uid="{E7104C07-5F98-4097-8617-79509C75D851}"/>
    <cellStyle name="SAPBEXchaText 6 5" xfId="3140" xr:uid="{A188C99E-9FEF-46B5-935F-04EB63B4FD4A}"/>
    <cellStyle name="SAPBEXchaText 6 6" xfId="3861" xr:uid="{6EA2B3D4-CB51-470C-8A56-C53C10BE2040}"/>
    <cellStyle name="SAPBEXchaText 6 7" xfId="4189" xr:uid="{4456C008-7205-4F01-A210-925435C92BFE}"/>
    <cellStyle name="SAPBEXchaText 6 8" xfId="4402" xr:uid="{9E501758-FE64-49D2-BD2B-C514B88D5B9E}"/>
    <cellStyle name="SAPBEXchaText 7" xfId="5952" xr:uid="{57FA9FA8-209D-4BB4-B858-76C1DA874D1D}"/>
    <cellStyle name="SAPBEXchaText_East 1415 Budget model v1" xfId="704" xr:uid="{DBC600F3-0543-4DD0-B5A1-4CFC388E6698}"/>
    <cellStyle name="SAPBEXexcBad7" xfId="54" xr:uid="{E5E55B27-8C5E-4DC3-BBAE-97CC3A58BABB}"/>
    <cellStyle name="SAPBEXexcBad7 10" xfId="1421" xr:uid="{2D357C2E-1BE0-45F2-AA05-D36E07A7614E}"/>
    <cellStyle name="SAPBEXexcBad7 11" xfId="2284" xr:uid="{5613EB27-06A1-4911-9ED1-FB2AE3B35270}"/>
    <cellStyle name="SAPBEXexcBad7 12" xfId="3163" xr:uid="{ABB90DC4-4A28-401E-AA7C-EADC490663AD}"/>
    <cellStyle name="SAPBEXexcBad7 13" xfId="3345" xr:uid="{E1B45494-5C3A-4E2A-9F7B-6986731E3983}"/>
    <cellStyle name="SAPBEXexcBad7 14" xfId="4192" xr:uid="{56AA12AF-5A23-4A26-9D2B-430D50A2F127}"/>
    <cellStyle name="SAPBEXexcBad7 15" xfId="4183" xr:uid="{56C9DD9E-9A34-410A-80BF-220FB3A1E81B}"/>
    <cellStyle name="SAPBEXexcBad7 16" xfId="5953" xr:uid="{DB2CB1FE-AA47-4D05-832A-0D6E6D80A174}"/>
    <cellStyle name="SAPBEXexcBad7 2" xfId="705" xr:uid="{A3F0FA68-9E81-4DD4-BFDA-54C5F8FE847B}"/>
    <cellStyle name="SAPBEXexcBad7 2 2" xfId="706" xr:uid="{34075812-56AB-4EAF-84E6-58759F1903EA}"/>
    <cellStyle name="SAPBEXexcBad7 2 2 2" xfId="1224" xr:uid="{78717A04-B4BE-4B0D-82E5-A5369528E3A2}"/>
    <cellStyle name="SAPBEXexcBad7 2 2 2 2" xfId="2472" xr:uid="{8D271DB7-E367-4E59-AC11-A8D4E2588470}"/>
    <cellStyle name="SAPBEXexcBad7 2 2 2 3" xfId="2978" xr:uid="{84FDC204-F8B1-4D22-8CD0-75E39B52BE34}"/>
    <cellStyle name="SAPBEXexcBad7 2 2 2 4" xfId="1760" xr:uid="{202D88AA-EF2B-4DB5-A889-340F0FAB40E7}"/>
    <cellStyle name="SAPBEXexcBad7 2 2 2 5" xfId="3366" xr:uid="{35FD72AD-3BEC-4DF1-922D-C1170B00539F}"/>
    <cellStyle name="SAPBEXexcBad7 2 2 2 6" xfId="1673" xr:uid="{B885E9D9-A4AA-4AC8-9122-F2E83A48EE43}"/>
    <cellStyle name="SAPBEXexcBad7 2 2 2 7" xfId="4218" xr:uid="{1F3795B3-8388-47CC-90E7-29B7B35A7952}"/>
    <cellStyle name="SAPBEXexcBad7 2 2 3" xfId="1998" xr:uid="{7F89A646-1C6A-4F53-BCAF-5CB473F1C517}"/>
    <cellStyle name="SAPBEXexcBad7 2 2 4" xfId="2187" xr:uid="{C4F3138B-723F-474C-B449-240A6D5A7016}"/>
    <cellStyle name="SAPBEXexcBad7 2 2 5" xfId="2347" xr:uid="{8747790B-D0C1-494F-80B8-8A49BE16593E}"/>
    <cellStyle name="SAPBEXexcBad7 2 2 6" xfId="1410" xr:uid="{F6D1C815-99BE-4821-89C9-35FD9B37007F}"/>
    <cellStyle name="SAPBEXexcBad7 2 2 7" xfId="1578" xr:uid="{EBA16E6D-E742-415F-A6CF-C42FAEE488BB}"/>
    <cellStyle name="SAPBEXexcBad7 2 2 8" xfId="2788" xr:uid="{0BAA9DE6-0CD8-4E02-B069-7F0730455504}"/>
    <cellStyle name="SAPBEXexcBad7 2 3" xfId="1223" xr:uid="{769AD207-8E4F-4EDC-95CE-6722749B8C57}"/>
    <cellStyle name="SAPBEXexcBad7 2 3 2" xfId="2471" xr:uid="{F11D4727-8B0D-4A6E-9FC4-8E0FCCF024AD}"/>
    <cellStyle name="SAPBEXexcBad7 2 3 3" xfId="2977" xr:uid="{00C94202-D7ED-418F-B0B7-5285C27DC4C9}"/>
    <cellStyle name="SAPBEXexcBad7 2 3 4" xfId="3213" xr:uid="{ED79B6F1-4AE2-4EDA-AA72-08C688D62832}"/>
    <cellStyle name="SAPBEXexcBad7 2 3 5" xfId="3963" xr:uid="{DAD078BA-3FF9-4F64-98F0-A9701ECF9A46}"/>
    <cellStyle name="SAPBEXexcBad7 2 3 6" xfId="3953" xr:uid="{B9CCB267-B35A-42F1-B034-5C503A28CAE4}"/>
    <cellStyle name="SAPBEXexcBad7 2 3 7" xfId="4209" xr:uid="{4C6240D2-660C-4605-9B16-FCBD4BD8E512}"/>
    <cellStyle name="SAPBEXexcBad7 2 4" xfId="1997" xr:uid="{FDF2A525-B0FD-4237-A783-95F2E4504D4D}"/>
    <cellStyle name="SAPBEXexcBad7 2 5" xfId="1736" xr:uid="{309DC067-23D2-469A-A374-8BD78C10E77A}"/>
    <cellStyle name="SAPBEXexcBad7 2 6" xfId="2835" xr:uid="{8899CC6F-E1A6-40A2-9EC5-2D1B66CAB1C9}"/>
    <cellStyle name="SAPBEXexcBad7 2 7" xfId="3486" xr:uid="{3AD725A6-DC21-40BD-99A7-36080E6091CD}"/>
    <cellStyle name="SAPBEXexcBad7 2 8" xfId="3353" xr:uid="{7645FEF7-2AC7-4ED1-B588-D915518A5957}"/>
    <cellStyle name="SAPBEXexcBad7 2 9" xfId="1822" xr:uid="{D082C7B7-44A4-415F-B046-F706CEE961F3}"/>
    <cellStyle name="SAPBEXexcBad7 3" xfId="707" xr:uid="{BFF13ACC-D752-4074-850F-567F20192A20}"/>
    <cellStyle name="SAPBEXexcBad7 3 2" xfId="708" xr:uid="{DEA99587-D23E-4942-B8C6-C70C988166B9}"/>
    <cellStyle name="SAPBEXexcBad7 3 2 2" xfId="1226" xr:uid="{5229BC81-C792-4B23-9343-98C488758F88}"/>
    <cellStyle name="SAPBEXexcBad7 3 2 2 2" xfId="2474" xr:uid="{014FD294-278F-479C-893C-D2D5596D77AC}"/>
    <cellStyle name="SAPBEXexcBad7 3 2 2 3" xfId="2980" xr:uid="{F74CCD39-83D7-49D3-9500-55EB105B8E83}"/>
    <cellStyle name="SAPBEXexcBad7 3 2 2 4" xfId="2842" xr:uid="{858CDCCD-C33D-44BB-907F-86177987506D}"/>
    <cellStyle name="SAPBEXexcBad7 3 2 2 5" xfId="2061" xr:uid="{9175CBA6-4C88-4037-8114-A708DBECE53C}"/>
    <cellStyle name="SAPBEXexcBad7 3 2 2 6" xfId="3986" xr:uid="{6BB5584B-B091-4142-AEA4-471D23B07A72}"/>
    <cellStyle name="SAPBEXexcBad7 3 2 2 7" xfId="4419" xr:uid="{A2D1E0DC-8852-4402-8CDB-06F1A2FABB53}"/>
    <cellStyle name="SAPBEXexcBad7 3 2 3" xfId="2000" xr:uid="{A0B94E4C-11F4-4336-AD93-5A0937EF2271}"/>
    <cellStyle name="SAPBEXexcBad7 3 2 4" xfId="1672" xr:uid="{2E1DF195-6117-4DE8-B89F-C3CF60386DD5}"/>
    <cellStyle name="SAPBEXexcBad7 3 2 5" xfId="2843" xr:uid="{8EB1D158-AE86-443B-BBE8-04573FF65689}"/>
    <cellStyle name="SAPBEXexcBad7 3 2 6" xfId="2770" xr:uid="{A425FCF3-B28C-4B76-9904-8E5282F8488B}"/>
    <cellStyle name="SAPBEXexcBad7 3 2 7" xfId="3425" xr:uid="{313D1543-DDC0-44FA-9328-DCBEFDCB898C}"/>
    <cellStyle name="SAPBEXexcBad7 3 2 8" xfId="3479" xr:uid="{2E4D7A02-6361-4861-A590-30E41F1D4BA7}"/>
    <cellStyle name="SAPBEXexcBad7 3 3" xfId="1225" xr:uid="{65140A44-E2EF-47BA-A01A-982FDCBC00DC}"/>
    <cellStyle name="SAPBEXexcBad7 3 3 2" xfId="2473" xr:uid="{D2108D12-81DA-4150-9FDD-A00232ABB56E}"/>
    <cellStyle name="SAPBEXexcBad7 3 3 3" xfId="2979" xr:uid="{9113BAE3-D854-45A1-BA63-B98DB4EFB4D1}"/>
    <cellStyle name="SAPBEXexcBad7 3 3 4" xfId="2308" xr:uid="{EE814B10-C283-4FD7-82A4-A8392B70690F}"/>
    <cellStyle name="SAPBEXexcBad7 3 3 5" xfId="3810" xr:uid="{69379D6B-16DE-4542-A1AD-38E47D124810}"/>
    <cellStyle name="SAPBEXexcBad7 3 3 6" xfId="1641" xr:uid="{64F77951-0227-46CF-BAC0-E1C1E87C3EE6}"/>
    <cellStyle name="SAPBEXexcBad7 3 3 7" xfId="4338" xr:uid="{87FB4734-A36C-4696-813F-0DE02F3930D0}"/>
    <cellStyle name="SAPBEXexcBad7 3 4" xfId="1999" xr:uid="{AEE8B488-4471-495E-BF13-2AF2C7CE28C3}"/>
    <cellStyle name="SAPBEXexcBad7 3 5" xfId="1674" xr:uid="{98ED2EAC-522B-4E30-A228-B29C3D1ABF6C}"/>
    <cellStyle name="SAPBEXexcBad7 3 6" xfId="1420" xr:uid="{2DA1C96E-76FD-4EF8-ACE8-09AB669F7626}"/>
    <cellStyle name="SAPBEXexcBad7 3 7" xfId="3944" xr:uid="{D27F94EB-E4F9-4A27-BB1A-E5FCEB4A4969}"/>
    <cellStyle name="SAPBEXexcBad7 3 8" xfId="3903" xr:uid="{D189937C-9D21-4A44-AEC7-D0221D5489EC}"/>
    <cellStyle name="SAPBEXexcBad7 3 9" xfId="4404" xr:uid="{CC33568A-8F0B-4D68-B7F5-0B6FAC85F412}"/>
    <cellStyle name="SAPBEXexcBad7 4" xfId="709" xr:uid="{301AEFA1-EF46-4544-AF78-60B4A305F5E3}"/>
    <cellStyle name="SAPBEXexcBad7 4 2" xfId="1227" xr:uid="{A8D98A83-04F7-4D48-AC69-BFD781D1FD0B}"/>
    <cellStyle name="SAPBEXexcBad7 4 2 2" xfId="2475" xr:uid="{62C7BAC6-3151-4525-A3F1-8334995F2002}"/>
    <cellStyle name="SAPBEXexcBad7 4 2 3" xfId="2981" xr:uid="{389A22F0-1512-4466-AE00-A8853D4CCB59}"/>
    <cellStyle name="SAPBEXexcBad7 4 2 4" xfId="1405" xr:uid="{1A1BC4FF-10A4-496A-8FE6-41A73AE7190D}"/>
    <cellStyle name="SAPBEXexcBad7 4 2 5" xfId="3747" xr:uid="{FEA6701D-AFEC-44BD-8EC2-52970AEEF3CB}"/>
    <cellStyle name="SAPBEXexcBad7 4 2 6" xfId="3923" xr:uid="{7F672047-D627-4E7D-BB98-9D8A64EF5C61}"/>
    <cellStyle name="SAPBEXexcBad7 4 2 7" xfId="3647" xr:uid="{297774A9-56CD-44B1-AE5B-CB727B5EECDB}"/>
    <cellStyle name="SAPBEXexcBad7 4 3" xfId="2001" xr:uid="{67002C3A-B69A-43D8-82D6-9DBD63658916}"/>
    <cellStyle name="SAPBEXexcBad7 4 4" xfId="1726" xr:uid="{C148B746-AF03-4808-8040-AC4A5B3AB8CF}"/>
    <cellStyle name="SAPBEXexcBad7 4 5" xfId="1403" xr:uid="{C301F7AD-2024-43BC-9FCE-0C375964E446}"/>
    <cellStyle name="SAPBEXexcBad7 4 6" xfId="2229" xr:uid="{8D2E422B-BBB8-4BF2-96F8-A2F5D3A7CC64}"/>
    <cellStyle name="SAPBEXexcBad7 4 7" xfId="3825" xr:uid="{88B0EE23-0C44-4ABD-91BE-D797BC85B10C}"/>
    <cellStyle name="SAPBEXexcBad7 4 8" xfId="4187" xr:uid="{633C3E14-368C-4323-8403-9BE9E695D3C2}"/>
    <cellStyle name="SAPBEXexcBad7 5" xfId="938" xr:uid="{2D9E0B9D-4D35-480D-9FA8-415500C3333A}"/>
    <cellStyle name="SAPBEXexcBad7 5 2" xfId="1346" xr:uid="{B7AC85B7-4F1E-4BB5-AE63-D7BDE9811EEC}"/>
    <cellStyle name="SAPBEXexcBad7 5 2 2" xfId="2594" xr:uid="{A1321515-8E13-4E40-B38A-EA3FB7058506}"/>
    <cellStyle name="SAPBEXexcBad7 5 2 3" xfId="3100" xr:uid="{07B7B455-E72F-487C-A84C-A2146D0595BA}"/>
    <cellStyle name="SAPBEXexcBad7 5 2 4" xfId="3200" xr:uid="{5832CADE-9F43-49CF-9822-4427148CB293}"/>
    <cellStyle name="SAPBEXexcBad7 5 2 5" xfId="3979" xr:uid="{FE1D4F6A-6D13-4FC4-B1EE-3F8A67BAFC6F}"/>
    <cellStyle name="SAPBEXexcBad7 5 2 6" xfId="3673" xr:uid="{DC8BAEAE-137A-44D5-8D7B-6BDEBB3388A4}"/>
    <cellStyle name="SAPBEXexcBad7 5 2 7" xfId="4430" xr:uid="{F87D3868-2100-44E5-90A5-77A619ADF71F}"/>
    <cellStyle name="SAPBEXexcBad7 5 3" xfId="2206" xr:uid="{B403D688-FD9D-4184-AFAB-63E019B56EBA}"/>
    <cellStyle name="SAPBEXexcBad7 5 4" xfId="2713" xr:uid="{20F012D7-1DDD-47EC-926D-3CE660EF8817}"/>
    <cellStyle name="SAPBEXexcBad7 5 5" xfId="3325" xr:uid="{6442CDC9-FBA1-423B-BC85-D69392261B38}"/>
    <cellStyle name="SAPBEXexcBad7 5 6" xfId="3833" xr:uid="{503B6584-4D49-4860-BE44-0411944A59DD}"/>
    <cellStyle name="SAPBEXexcBad7 5 7" xfId="3470" xr:uid="{CA4F4D86-DF58-40FF-951B-E3C42B0B7388}"/>
    <cellStyle name="SAPBEXexcBad7 5 8" xfId="4113" xr:uid="{F539B7FB-4CA8-4E15-A71D-ACEE85488DF6}"/>
    <cellStyle name="SAPBEXexcBad7 6" xfId="962" xr:uid="{F739DD0B-4EE3-42E5-9B75-6AE01169D0B2}"/>
    <cellStyle name="SAPBEXexcBad7 7" xfId="1051" xr:uid="{BD352835-8A7D-4BCC-B529-91D1F5EF99E7}"/>
    <cellStyle name="SAPBEXexcBad7 8" xfId="251" xr:uid="{FB05A118-46F8-4F95-8A76-AC24F7BCF2F6}"/>
    <cellStyle name="SAPBEXexcBad7 8 2" xfId="1167" xr:uid="{721D4089-67E9-4BF6-837C-C56F8CBE8F58}"/>
    <cellStyle name="SAPBEXexcBad7 8 2 2" xfId="2415" xr:uid="{43AE5F89-E41C-443E-BD75-7D63C41DF4C1}"/>
    <cellStyle name="SAPBEXexcBad7 8 2 3" xfId="2921" xr:uid="{0A0EEAAB-2E95-4CDF-8031-6605E4C23E7F}"/>
    <cellStyle name="SAPBEXexcBad7 8 2 4" xfId="3330" xr:uid="{E2F3D661-30C2-46B8-8712-5BAF2E2C167A}"/>
    <cellStyle name="SAPBEXexcBad7 8 2 5" xfId="1639" xr:uid="{D51ABBF4-F5EA-4AF8-A327-43038AC0885F}"/>
    <cellStyle name="SAPBEXexcBad7 8 2 6" xfId="3189" xr:uid="{F85C41C2-ABC7-469B-9BD9-8F8C5696111B}"/>
    <cellStyle name="SAPBEXexcBad7 8 2 7" xfId="4207" xr:uid="{87480064-1CEC-4904-B5CC-927AE770F0ED}"/>
    <cellStyle name="SAPBEXexcBad7 8 3" xfId="1593" xr:uid="{BF0DF88D-3ACD-4365-865C-AB9C5E9B828C}"/>
    <cellStyle name="SAPBEXexcBad7 8 4" xfId="1943" xr:uid="{C44C1B90-C06A-4510-BAE2-D3BE6A88EFD9}"/>
    <cellStyle name="SAPBEXexcBad7 8 5" xfId="1872" xr:uid="{C7757F1A-4402-4926-B643-3CCF7D0ED365}"/>
    <cellStyle name="SAPBEXexcBad7 8 6" xfId="3901" xr:uid="{14CBEBD7-082A-4619-8E81-D93573E6ABEE}"/>
    <cellStyle name="SAPBEXexcBad7 8 7" xfId="4228" xr:uid="{956D9DDC-7435-4847-AEB5-BAD3BDE713FD}"/>
    <cellStyle name="SAPBEXexcBad7 8 8" xfId="3671" xr:uid="{D1833557-5E79-45FD-8600-D111686EE1E6}"/>
    <cellStyle name="SAPBEXexcBad7 9" xfId="1120" xr:uid="{2D76F8C0-371C-499E-8D8F-CB8AAB10314D}"/>
    <cellStyle name="SAPBEXexcBad7 9 2" xfId="2368" xr:uid="{2B1CC27F-C6DC-43CE-9804-9B5CD0F233E7}"/>
    <cellStyle name="SAPBEXexcBad7 9 3" xfId="2874" xr:uid="{EC96C073-77F0-40B1-8A55-8384A531CAEE}"/>
    <cellStyle name="SAPBEXexcBad7 9 4" xfId="2303" xr:uid="{C757AA76-616C-4E7B-A819-5484ABAD8373}"/>
    <cellStyle name="SAPBEXexcBad7 9 5" xfId="3717" xr:uid="{443C1B05-C508-4171-852E-47DA2487935C}"/>
    <cellStyle name="SAPBEXexcBad7 9 6" xfId="1826" xr:uid="{E2B8380A-E939-44DD-BBD6-4AE46233DEE1}"/>
    <cellStyle name="SAPBEXexcBad7 9 7" xfId="4133" xr:uid="{3BF798E1-1787-465E-81DA-BCEE9CD4BE3D}"/>
    <cellStyle name="SAPBEXexcBad7_East 1415 Budget model v1" xfId="710" xr:uid="{043A211D-CAA7-455A-B8BB-F38A1C5425DD}"/>
    <cellStyle name="SAPBEXexcBad8" xfId="55" xr:uid="{EC0D2D60-DC2F-49FF-A3DB-E616E00726B0}"/>
    <cellStyle name="SAPBEXexcBad8 10" xfId="1422" xr:uid="{10AB6C2B-C27B-4E53-8A14-3F4E9F2CC7A1}"/>
    <cellStyle name="SAPBEXexcBad8 11" xfId="2257" xr:uid="{ECF05D23-1AA9-46C0-A32D-6A2398EFAAA9}"/>
    <cellStyle name="SAPBEXexcBad8 12" xfId="3162" xr:uid="{F5234EFE-2E86-4888-A4BF-83459EE9B845}"/>
    <cellStyle name="SAPBEXexcBad8 13" xfId="1863" xr:uid="{F5745189-5352-4458-B45F-F30199A6604B}"/>
    <cellStyle name="SAPBEXexcBad8 14" xfId="3378" xr:uid="{97E321FF-B6C6-473C-A44A-93C8F5B3A042}"/>
    <cellStyle name="SAPBEXexcBad8 15" xfId="4153" xr:uid="{16456FA5-4806-4B30-BB0D-59F54C58D6E2}"/>
    <cellStyle name="SAPBEXexcBad8 16" xfId="5954" xr:uid="{E61D1321-07A2-405E-A8FB-9756CE0AFAE1}"/>
    <cellStyle name="SAPBEXexcBad8 2" xfId="711" xr:uid="{8EE0C2DE-7224-48E7-891E-337A27499899}"/>
    <cellStyle name="SAPBEXexcBad8 2 2" xfId="712" xr:uid="{4552AC99-5DFA-4DBF-B2F6-9A16E012A398}"/>
    <cellStyle name="SAPBEXexcBad8 2 2 2" xfId="1229" xr:uid="{77189C03-EB58-4778-9A51-42E9C36BC52B}"/>
    <cellStyle name="SAPBEXexcBad8 2 2 2 2" xfId="2477" xr:uid="{6CDC4AF1-F101-4CD8-B4C6-CB5FCB5A9C1E}"/>
    <cellStyle name="SAPBEXexcBad8 2 2 2 3" xfId="2983" xr:uid="{FEFFC8FB-C4BB-43C6-AF00-C0D32CA759FA}"/>
    <cellStyle name="SAPBEXexcBad8 2 2 2 4" xfId="3129" xr:uid="{C05A9D0F-A748-4C67-A673-3CF54B6B936D}"/>
    <cellStyle name="SAPBEXexcBad8 2 2 2 5" xfId="2738" xr:uid="{63FE8ECB-2915-44DD-8EF0-F92FD318DE10}"/>
    <cellStyle name="SAPBEXexcBad8 2 2 2 6" xfId="4024" xr:uid="{C9A8FFBF-92F2-4C5C-AA23-A79F9AD5999F}"/>
    <cellStyle name="SAPBEXexcBad8 2 2 2 7" xfId="3660" xr:uid="{BB4F167F-B9C7-4221-BAC6-69C764AF12B8}"/>
    <cellStyle name="SAPBEXexcBad8 2 2 3" xfId="2003" xr:uid="{7CAE14E6-735C-4EFA-9321-D66717AE6029}"/>
    <cellStyle name="SAPBEXexcBad8 2 2 4" xfId="1531" xr:uid="{3BFEE747-39F3-4988-B960-9D4B5A3B6191}"/>
    <cellStyle name="SAPBEXexcBad8 2 2 5" xfId="2264" xr:uid="{AD0348BD-1212-47D6-A34A-ECDD133F1F98}"/>
    <cellStyle name="SAPBEXexcBad8 2 2 6" xfId="3377" xr:uid="{4FEB7E35-C8CD-4B11-BDD1-96BE83D8E15D}"/>
    <cellStyle name="SAPBEXexcBad8 2 2 7" xfId="1823" xr:uid="{59F5E1A2-B4B7-4EBF-9DB4-5FFF84DE5AFE}"/>
    <cellStyle name="SAPBEXexcBad8 2 2 8" xfId="4471" xr:uid="{176FC861-D38F-43CB-BFDB-864023066384}"/>
    <cellStyle name="SAPBEXexcBad8 2 3" xfId="1228" xr:uid="{7041F945-32AD-4723-B87F-30DA0E8F0785}"/>
    <cellStyle name="SAPBEXexcBad8 2 3 2" xfId="2476" xr:uid="{7C7570B2-6B42-44D1-888C-6CEDD3D61595}"/>
    <cellStyle name="SAPBEXexcBad8 2 3 3" xfId="2982" xr:uid="{F9F7659C-D462-4E9A-845E-F08F3361CABF}"/>
    <cellStyle name="SAPBEXexcBad8 2 3 4" xfId="2799" xr:uid="{B8E91E42-C1E7-4EDC-857D-9D05C27857FA}"/>
    <cellStyle name="SAPBEXexcBad8 2 3 5" xfId="3845" xr:uid="{5849C0A1-2EDB-461C-AB43-E2EC789688DF}"/>
    <cellStyle name="SAPBEXexcBad8 2 3 6" xfId="1561" xr:uid="{87595F09-A10A-4952-A9EB-644C32A77866}"/>
    <cellStyle name="SAPBEXexcBad8 2 3 7" xfId="4349" xr:uid="{2FCEA347-B611-422E-8C9F-25E00BA12740}"/>
    <cellStyle name="SAPBEXexcBad8 2 4" xfId="2002" xr:uid="{3A1FCF4D-8A00-4457-BB6F-B2CBC967E09B}"/>
    <cellStyle name="SAPBEXexcBad8 2 5" xfId="1471" xr:uid="{7E992CF3-8B8F-4030-BBA3-73BEAA4BD723}"/>
    <cellStyle name="SAPBEXexcBad8 2 6" xfId="3566" xr:uid="{798FA111-9CA7-469B-BFA3-A38050CC1BA1}"/>
    <cellStyle name="SAPBEXexcBad8 2 7" xfId="3556" xr:uid="{4620860D-FEBC-4640-8BA0-9162AC554050}"/>
    <cellStyle name="SAPBEXexcBad8 2 8" xfId="3967" xr:uid="{A78B347F-050F-4EEC-8F9E-0F69A78C7646}"/>
    <cellStyle name="SAPBEXexcBad8 2 9" xfId="3676" xr:uid="{ACFFD4FE-8BE1-40FC-BEC1-51E4A05E4AA9}"/>
    <cellStyle name="SAPBEXexcBad8 3" xfId="713" xr:uid="{AE991423-51C9-44F7-9F1D-BBB1B026E046}"/>
    <cellStyle name="SAPBEXexcBad8 3 2" xfId="714" xr:uid="{0FC5DB1E-37DF-4FA1-833C-646CA22176A6}"/>
    <cellStyle name="SAPBEXexcBad8 3 2 2" xfId="1231" xr:uid="{575D8CCB-DEC3-4887-A8DB-603F726EB25C}"/>
    <cellStyle name="SAPBEXexcBad8 3 2 2 2" xfId="2479" xr:uid="{1559421C-2C72-4148-A84A-AC428D1E67DB}"/>
    <cellStyle name="SAPBEXexcBad8 3 2 2 3" xfId="2985" xr:uid="{9F3B8BEC-3B47-40F4-823E-B8799E8649F3}"/>
    <cellStyle name="SAPBEXexcBad8 3 2 2 4" xfId="3210" xr:uid="{32F64C77-FB8C-41E0-BAD4-63EBB31FA132}"/>
    <cellStyle name="SAPBEXexcBad8 3 2 2 5" xfId="3783" xr:uid="{B0BFAD66-3F78-4646-9C7A-92295BB8BCE8}"/>
    <cellStyle name="SAPBEXexcBad8 3 2 2 6" xfId="3897" xr:uid="{EFB0438C-CFA4-42C2-BBA5-1830FC4EA00C}"/>
    <cellStyle name="SAPBEXexcBad8 3 2 2 7" xfId="4287" xr:uid="{AC9FD5B7-F4FF-499F-A9D9-65E30758E9F0}"/>
    <cellStyle name="SAPBEXexcBad8 3 2 3" xfId="2005" xr:uid="{81843146-9DC2-42D5-ABEA-4B27AF592512}"/>
    <cellStyle name="SAPBEXexcBad8 3 2 4" xfId="2183" xr:uid="{08E21AF8-28F8-4E13-AC93-31F20A8C6104}"/>
    <cellStyle name="SAPBEXexcBad8 3 2 5" xfId="3568" xr:uid="{4B2D3309-E8AE-444C-8721-CA0CC81C5A3D}"/>
    <cellStyle name="SAPBEXexcBad8 3 2 6" xfId="3403" xr:uid="{5C29F046-C513-4238-9413-FC6D54F99202}"/>
    <cellStyle name="SAPBEXexcBad8 3 2 7" xfId="1876" xr:uid="{B70B12A5-5040-4593-A18B-C3F031249F0D}"/>
    <cellStyle name="SAPBEXexcBad8 3 2 8" xfId="4099" xr:uid="{DA74B263-17B0-4EC1-B4A9-17FCCFF2C2AE}"/>
    <cellStyle name="SAPBEXexcBad8 3 3" xfId="1230" xr:uid="{B0C5BF7D-EF90-4661-84A0-C063B5AB1380}"/>
    <cellStyle name="SAPBEXexcBad8 3 3 2" xfId="2478" xr:uid="{9F91D98A-1B06-4BE5-84E2-0D5791FB7771}"/>
    <cellStyle name="SAPBEXexcBad8 3 3 3" xfId="2984" xr:uid="{6495E4F9-9995-4009-AEC4-62C8A22F50F6}"/>
    <cellStyle name="SAPBEXexcBad8 3 3 4" xfId="2840" xr:uid="{77BFA193-BCD7-4EBF-A862-5756B3E927AB}"/>
    <cellStyle name="SAPBEXexcBad8 3 3 5" xfId="1897" xr:uid="{6E92C18A-A7BC-4888-AA81-F4D6E4C27476}"/>
    <cellStyle name="SAPBEXexcBad8 3 3 6" xfId="3247" xr:uid="{C3F77C91-3193-4F72-9082-DDE81F2956BF}"/>
    <cellStyle name="SAPBEXexcBad8 3 3 7" xfId="1648" xr:uid="{A48578BF-ACED-4834-A33B-C4BDEDC287CC}"/>
    <cellStyle name="SAPBEXexcBad8 3 4" xfId="2004" xr:uid="{188C94E1-07A2-4CBE-9C78-B39A7772AA81}"/>
    <cellStyle name="SAPBEXexcBad8 3 5" xfId="1727" xr:uid="{6A6DA85D-0CFC-4BCF-861E-3A7B70568989}"/>
    <cellStyle name="SAPBEXexcBad8 3 6" xfId="2829" xr:uid="{0CEE980D-A9D4-4271-B45E-2A311FE59885}"/>
    <cellStyle name="SAPBEXexcBad8 3 7" xfId="3461" xr:uid="{2626F279-5A8C-43A4-AFB2-217680E65DAE}"/>
    <cellStyle name="SAPBEXexcBad8 3 8" xfId="2167" xr:uid="{EFD55CA3-9041-4DE1-B3F0-F092DFEA9751}"/>
    <cellStyle name="SAPBEXexcBad8 3 9" xfId="2067" xr:uid="{7DDA5CC5-67E1-4CE0-891A-0F710E26B82F}"/>
    <cellStyle name="SAPBEXexcBad8 4" xfId="715" xr:uid="{D0A409D4-44DD-4C72-AC48-9FBA74BC2381}"/>
    <cellStyle name="SAPBEXexcBad8 4 2" xfId="1232" xr:uid="{11C62EDB-818A-4339-AEED-4C346F0C2B58}"/>
    <cellStyle name="SAPBEXexcBad8 4 2 2" xfId="2480" xr:uid="{6838ADDF-18AC-485C-9076-ABA8DBAD1E35}"/>
    <cellStyle name="SAPBEXexcBad8 4 2 3" xfId="2986" xr:uid="{5535D8D7-92EF-4F5C-8B53-06D4A41A6DE6}"/>
    <cellStyle name="SAPBEXexcBad8 4 2 4" xfId="1491" xr:uid="{A9500D3C-DF3E-4E9E-A9E7-0647DD2E35B2}"/>
    <cellStyle name="SAPBEXexcBad8 4 2 5" xfId="2826" xr:uid="{734F1D0F-ACBE-4356-8308-C50CBAB2EBF0}"/>
    <cellStyle name="SAPBEXexcBad8 4 2 6" xfId="2707" xr:uid="{339F8CD9-AF8B-41BE-972E-2A470EA4BCB0}"/>
    <cellStyle name="SAPBEXexcBad8 4 2 7" xfId="3631" xr:uid="{02F4FBE9-4A0B-409E-A4B5-1185BE9F3896}"/>
    <cellStyle name="SAPBEXexcBad8 4 3" xfId="2006" xr:uid="{9ABAD6AC-78A6-4386-A52C-531EA39567B2}"/>
    <cellStyle name="SAPBEXexcBad8 4 4" xfId="1676" xr:uid="{292AF2F4-284F-42B6-B8F3-15519EF2AF0A}"/>
    <cellStyle name="SAPBEXexcBad8 4 5" xfId="2687" xr:uid="{84B64C21-0735-4B40-AA4E-7834F297655B}"/>
    <cellStyle name="SAPBEXexcBad8 4 6" xfId="3626" xr:uid="{BDAA4F1A-9A1B-4FC3-BDD9-9294F210BAF0}"/>
    <cellStyle name="SAPBEXexcBad8 4 7" xfId="3832" xr:uid="{9634106D-0241-4BA6-9FBA-6262CEB6066B}"/>
    <cellStyle name="SAPBEXexcBad8 4 8" xfId="4468" xr:uid="{BCB387A1-DE51-4E9E-816A-E0B932C91134}"/>
    <cellStyle name="SAPBEXexcBad8 5" xfId="939" xr:uid="{0187003B-382C-415F-BF46-F91FD79B70BD}"/>
    <cellStyle name="SAPBEXexcBad8 5 2" xfId="1347" xr:uid="{2C524CF0-9109-4E09-80B6-67BB0B41CBCF}"/>
    <cellStyle name="SAPBEXexcBad8 5 2 2" xfId="2595" xr:uid="{A42C3ECE-9BAF-4233-860B-B6C82676490E}"/>
    <cellStyle name="SAPBEXexcBad8 5 2 3" xfId="3101" xr:uid="{3CBD49AC-CF7F-4B31-8E63-D6FA89253B6E}"/>
    <cellStyle name="SAPBEXexcBad8 5 2 4" xfId="2344" xr:uid="{128E90B5-DB21-461B-8E72-02941CD7BD0C}"/>
    <cellStyle name="SAPBEXexcBad8 5 2 5" xfId="1889" xr:uid="{64A22265-9B5D-4FEC-B74E-AC1148CA3088}"/>
    <cellStyle name="SAPBEXexcBad8 5 2 6" xfId="3792" xr:uid="{0530F8D1-400F-43CC-80A6-42AEF6601D0D}"/>
    <cellStyle name="SAPBEXexcBad8 5 2 7" xfId="4509" xr:uid="{A81BFD67-C967-43AB-9CA5-085BD914D5B3}"/>
    <cellStyle name="SAPBEXexcBad8 5 3" xfId="2207" xr:uid="{FEEAC7BA-E5F7-48AB-84EF-6CF92B732BEF}"/>
    <cellStyle name="SAPBEXexcBad8 5 4" xfId="2714" xr:uid="{729869CD-95AA-4EA1-B187-14168FAC0267}"/>
    <cellStyle name="SAPBEXexcBad8 5 5" xfId="3336" xr:uid="{E9C9D0E6-C5EA-4642-9300-B7B4CB994B60}"/>
    <cellStyle name="SAPBEXexcBad8 5 6" xfId="3656" xr:uid="{033B14F0-871C-4465-8FB6-6F231FDE6534}"/>
    <cellStyle name="SAPBEXexcBad8 5 7" xfId="3620" xr:uid="{D8B26FC9-3894-4975-9C02-AACA59A77633}"/>
    <cellStyle name="SAPBEXexcBad8 5 8" xfId="4048" xr:uid="{3B597D1D-5C3F-4FFD-A692-E12CADA371A6}"/>
    <cellStyle name="SAPBEXexcBad8 6" xfId="963" xr:uid="{3BE54FCD-1B26-4D89-91AC-A3CADF557439}"/>
    <cellStyle name="SAPBEXexcBad8 7" xfId="1050" xr:uid="{52FAB87F-1806-4D85-AC50-C3FB11066FA8}"/>
    <cellStyle name="SAPBEXexcBad8 8" xfId="252" xr:uid="{A2977420-EE3E-45AE-99C0-3E2F9D6A1D20}"/>
    <cellStyle name="SAPBEXexcBad8 8 2" xfId="1168" xr:uid="{C620AD97-DE24-4347-9FFD-DF8A7F2FE203}"/>
    <cellStyle name="SAPBEXexcBad8 8 2 2" xfId="2416" xr:uid="{0888C2AC-98AB-4448-9E2C-F8BEE8119611}"/>
    <cellStyle name="SAPBEXexcBad8 8 2 3" xfId="2922" xr:uid="{2B9435D1-EC63-4D4F-9D28-D53E9C47C2B5}"/>
    <cellStyle name="SAPBEXexcBad8 8 2 4" xfId="3349" xr:uid="{60294DA8-7F3D-4EB4-A4A5-42FA077FB117}"/>
    <cellStyle name="SAPBEXexcBad8 8 2 5" xfId="2225" xr:uid="{C439FF5A-BFFA-4AEB-B77F-32DEC7ADC8E8}"/>
    <cellStyle name="SAPBEXexcBad8 8 2 6" xfId="3249" xr:uid="{B4C07639-8AC5-422B-8ED9-308A4E098D68}"/>
    <cellStyle name="SAPBEXexcBad8 8 2 7" xfId="4389" xr:uid="{5E9AB52D-4E2C-4750-BE92-9F21F64EA3DC}"/>
    <cellStyle name="SAPBEXexcBad8 8 3" xfId="1594" xr:uid="{73918C36-0C6D-409A-B9FD-F16D6BF0F9E0}"/>
    <cellStyle name="SAPBEXexcBad8 8 4" xfId="1585" xr:uid="{09B47726-561F-4EDC-B771-BD32A04DF3B3}"/>
    <cellStyle name="SAPBEXexcBad8 8 5" xfId="2792" xr:uid="{2FA6D02B-6317-418D-B0B6-8AAD64B491FD}"/>
    <cellStyle name="SAPBEXexcBad8 8 6" xfId="1406" xr:uid="{865570AA-03D6-479D-BEB6-5B75B0494E21}"/>
    <cellStyle name="SAPBEXexcBad8 8 7" xfId="4229" xr:uid="{EC1DAE65-FB8C-4DF8-B08C-D0D8F55371CF}"/>
    <cellStyle name="SAPBEXexcBad8 8 8" xfId="4302" xr:uid="{BC7D9D96-B630-4FC2-A3CA-561D82D5FD4D}"/>
    <cellStyle name="SAPBEXexcBad8 9" xfId="1121" xr:uid="{C9E08D14-5BEE-49E0-9ACD-B7F34A0B744B}"/>
    <cellStyle name="SAPBEXexcBad8 9 2" xfId="2369" xr:uid="{D9465824-751F-458A-9CC1-5986A5A01245}"/>
    <cellStyle name="SAPBEXexcBad8 9 3" xfId="2875" xr:uid="{9EC59713-9542-4063-BFC8-B284DDC72D35}"/>
    <cellStyle name="SAPBEXexcBad8 9 4" xfId="2233" xr:uid="{2E0B3B99-02F9-405F-B7AF-E0030A2EA06E}"/>
    <cellStyle name="SAPBEXexcBad8 9 5" xfId="3234" xr:uid="{F5E92D7A-B49F-4C03-A48B-7D35FA4E1B66}"/>
    <cellStyle name="SAPBEXexcBad8 9 6" xfId="3899" xr:uid="{545FBAE5-7DB2-42A7-911A-574A25E98690}"/>
    <cellStyle name="SAPBEXexcBad8 9 7" xfId="4120" xr:uid="{1EB22E28-09AB-47BE-A487-645FD9553C41}"/>
    <cellStyle name="SAPBEXexcBad8_East 1415 Budget model v1" xfId="716" xr:uid="{7734525A-A34C-4B6E-AF73-B64993D4EFA6}"/>
    <cellStyle name="SAPBEXexcBad9" xfId="56" xr:uid="{B79FF02D-CA4E-46DC-BAF1-F918D588ADC1}"/>
    <cellStyle name="SAPBEXexcBad9 10" xfId="1423" xr:uid="{8E5D3903-9449-48A9-9489-29F5566D4B97}"/>
    <cellStyle name="SAPBEXexcBad9 11" xfId="2285" xr:uid="{338ECE8A-AA34-4F5F-8C65-AAEB4249D318}"/>
    <cellStyle name="SAPBEXexcBad9 12" xfId="3161" xr:uid="{E474663C-14FC-40E7-9FC3-B33689B283B3}"/>
    <cellStyle name="SAPBEXexcBad9 13" xfId="1666" xr:uid="{7B818807-D333-4C21-8045-92E7BE9AC441}"/>
    <cellStyle name="SAPBEXexcBad9 14" xfId="4098" xr:uid="{64C790A3-F06B-415E-8BC4-032BC7B40E13}"/>
    <cellStyle name="SAPBEXexcBad9 15" xfId="1484" xr:uid="{B8ABA0CF-E56E-44CB-A33C-59827261638E}"/>
    <cellStyle name="SAPBEXexcBad9 16" xfId="5955" xr:uid="{ED8BB1AE-F580-42BF-BEBE-0C2D8D152AF9}"/>
    <cellStyle name="SAPBEXexcBad9 2" xfId="717" xr:uid="{9F4CB3B2-E900-4126-8EFD-1D71A08F6A6C}"/>
    <cellStyle name="SAPBEXexcBad9 2 2" xfId="718" xr:uid="{24F17D2F-08A0-4F47-99FD-CAC2D6566370}"/>
    <cellStyle name="SAPBEXexcBad9 2 2 2" xfId="1234" xr:uid="{6285A9F6-8F1C-49A9-954F-D37EA69F5891}"/>
    <cellStyle name="SAPBEXexcBad9 2 2 2 2" xfId="2482" xr:uid="{D85C7F98-F974-4625-B0A2-F81444BEDE68}"/>
    <cellStyle name="SAPBEXexcBad9 2 2 2 3" xfId="2988" xr:uid="{FCB38192-08FA-490A-9CCE-BFE3537F74F6}"/>
    <cellStyle name="SAPBEXexcBad9 2 2 2 4" xfId="1764" xr:uid="{B8912E30-76F7-47B4-A421-03F88D141F53}"/>
    <cellStyle name="SAPBEXexcBad9 2 2 2 5" xfId="3846" xr:uid="{D26CA908-1390-40C5-AEC8-EA8D986F05C1}"/>
    <cellStyle name="SAPBEXexcBad9 2 2 2 6" xfId="2620" xr:uid="{E9A4EF86-93E1-454C-BCB7-BBE23DECF410}"/>
    <cellStyle name="SAPBEXexcBad9 2 2 2 7" xfId="4097" xr:uid="{1CBEA9FB-2A5F-4FDD-B34C-5FF7B4DC270C}"/>
    <cellStyle name="SAPBEXexcBad9 2 2 3" xfId="2008" xr:uid="{34F8DF89-C448-4F8E-8552-BE6E3B337FE9}"/>
    <cellStyle name="SAPBEXexcBad9 2 2 4" xfId="1675" xr:uid="{612A1539-8F0E-4D52-88E7-D6B975410206}"/>
    <cellStyle name="SAPBEXexcBad9 2 2 5" xfId="1995" xr:uid="{4F7BEB2E-96FA-44E7-A7A6-8B7A040341B1}"/>
    <cellStyle name="SAPBEXexcBad9 2 2 6" xfId="2341" xr:uid="{51AFB92D-7B8B-48D7-84FD-A4CBEE23AC57}"/>
    <cellStyle name="SAPBEXexcBad9 2 2 7" xfId="2865" xr:uid="{02300421-E11D-4FFA-BD3B-C0B7FE3FF32A}"/>
    <cellStyle name="SAPBEXexcBad9 2 2 8" xfId="4350" xr:uid="{6A167681-BA60-4671-9D4A-9A3881C99992}"/>
    <cellStyle name="SAPBEXexcBad9 2 3" xfId="1233" xr:uid="{D40AB527-8370-42E9-870C-30F632AAD5A9}"/>
    <cellStyle name="SAPBEXexcBad9 2 3 2" xfId="2481" xr:uid="{A6751AF6-FF92-499B-8F82-020A53B7AD70}"/>
    <cellStyle name="SAPBEXexcBad9 2 3 3" xfId="2987" xr:uid="{13E3A369-F8F3-4681-86F5-8CA7F70A14D7}"/>
    <cellStyle name="SAPBEXexcBad9 2 3 4" xfId="1765" xr:uid="{F32D26B0-B657-4378-BA94-1EF07DC87612}"/>
    <cellStyle name="SAPBEXexcBad9 2 3 5" xfId="1515" xr:uid="{F3A242C4-8DFE-421E-AD51-AD3547ED3DDC}"/>
    <cellStyle name="SAPBEXexcBad9 2 3 6" xfId="3309" xr:uid="{F134B67A-5C99-4D95-A86E-BFB74394BB8A}"/>
    <cellStyle name="SAPBEXexcBad9 2 3 7" xfId="4364" xr:uid="{01E4B988-9547-44C3-867F-B20CD7EAEEE5}"/>
    <cellStyle name="SAPBEXexcBad9 2 4" xfId="2007" xr:uid="{EFA4C7C1-D32E-414C-93AE-58A5406F8237}"/>
    <cellStyle name="SAPBEXexcBad9 2 5" xfId="1677" xr:uid="{C556FFB2-06EE-4C47-A5E3-4B0BAA820017}"/>
    <cellStyle name="SAPBEXexcBad9 2 6" xfId="1651" xr:uid="{7983AB50-BE86-4226-82BD-8A6A34FC4856}"/>
    <cellStyle name="SAPBEXexcBad9 2 7" xfId="3483" xr:uid="{47595F27-35A6-4943-89B2-E831ADEEACF2}"/>
    <cellStyle name="SAPBEXexcBad9 2 8" xfId="3776" xr:uid="{F217758E-2F53-4033-BEBE-79A8F596133D}"/>
    <cellStyle name="SAPBEXexcBad9 2 9" xfId="4300" xr:uid="{E20B2A57-5E41-4F4F-80CA-DA6FAA3EDB7B}"/>
    <cellStyle name="SAPBEXexcBad9 3" xfId="719" xr:uid="{A0F2B9A1-E152-44B7-AA61-2A6C257294AC}"/>
    <cellStyle name="SAPBEXexcBad9 3 2" xfId="720" xr:uid="{A24DAC77-B62C-483F-99F7-081A5EEA015F}"/>
    <cellStyle name="SAPBEXexcBad9 3 2 2" xfId="1236" xr:uid="{2CA0A814-3C31-4629-9DCA-E952E34A84F9}"/>
    <cellStyle name="SAPBEXexcBad9 3 2 2 2" xfId="2484" xr:uid="{ACBEC36B-46C6-4136-A6F5-A654886E4956}"/>
    <cellStyle name="SAPBEXexcBad9 3 2 2 3" xfId="2990" xr:uid="{C3FB16CB-DBC5-4ED0-A5E5-BAEB3C4AAEDB}"/>
    <cellStyle name="SAPBEXexcBad9 3 2 2 4" xfId="2251" xr:uid="{FD4EC658-AE33-4CFE-8D65-5973C96F151B}"/>
    <cellStyle name="SAPBEXexcBad9 3 2 2 5" xfId="3778" xr:uid="{D2C316EA-5227-4D82-83D1-DD6F85878989}"/>
    <cellStyle name="SAPBEXexcBad9 3 2 2 6" xfId="3244" xr:uid="{2640C3E1-4104-4C81-8F83-32048B4FB54B}"/>
    <cellStyle name="SAPBEXexcBad9 3 2 2 7" xfId="4513" xr:uid="{EA546CD4-B3B1-4D17-B19C-0EA9458AC5C5}"/>
    <cellStyle name="SAPBEXexcBad9 3 2 3" xfId="2010" xr:uid="{AC78129A-22B7-46E1-B6ED-D441C25CB149}"/>
    <cellStyle name="SAPBEXexcBad9 3 2 4" xfId="1545" xr:uid="{7E33C4CF-34C2-4AF7-BBD4-50AFC7775F4D}"/>
    <cellStyle name="SAPBEXexcBad9 3 2 5" xfId="2846" xr:uid="{D8E2A3DA-D201-491C-8BDF-B707CD5341AB}"/>
    <cellStyle name="SAPBEXexcBad9 3 2 6" xfId="3911" xr:uid="{DA435410-9AD1-4DC4-83B3-F7EECF414247}"/>
    <cellStyle name="SAPBEXexcBad9 3 2 7" xfId="4262" xr:uid="{FC215566-B269-4CCC-9CC4-80604CCC8652}"/>
    <cellStyle name="SAPBEXexcBad9 3 2 8" xfId="2837" xr:uid="{832B754F-C5DB-466B-966A-65A6B6CEC53D}"/>
    <cellStyle name="SAPBEXexcBad9 3 3" xfId="1235" xr:uid="{084B4FBE-D001-42AD-8749-6937C781374D}"/>
    <cellStyle name="SAPBEXexcBad9 3 3 2" xfId="2483" xr:uid="{A4A9D86F-0F85-426F-B9E8-9B87062A40E9}"/>
    <cellStyle name="SAPBEXexcBad9 3 3 3" xfId="2989" xr:uid="{52ED20C4-EEC5-485A-A6B9-563029844B62}"/>
    <cellStyle name="SAPBEXexcBad9 3 3 4" xfId="2237" xr:uid="{0A165116-1821-4250-9925-8B880211CB2C}"/>
    <cellStyle name="SAPBEXexcBad9 3 3 5" xfId="3543" xr:uid="{D9774BE5-80E3-4647-91A5-316E4A826294}"/>
    <cellStyle name="SAPBEXexcBad9 3 3 6" xfId="1503" xr:uid="{EF0AD475-360E-4A91-99C5-ABEC124764C8}"/>
    <cellStyle name="SAPBEXexcBad9 3 3 7" xfId="3993" xr:uid="{D7C0E4A7-2C13-4692-9BED-607B883796C5}"/>
    <cellStyle name="SAPBEXexcBad9 3 4" xfId="2009" xr:uid="{F2A4DD31-3F6A-409D-9044-C4EF51089402}"/>
    <cellStyle name="SAPBEXexcBad9 3 5" xfId="1470" xr:uid="{19A09636-FCB8-4FAF-947C-CBE75875AB94}"/>
    <cellStyle name="SAPBEXexcBad9 3 6" xfId="1913" xr:uid="{253645AD-6DFD-47F1-A799-6D0402FEAB30}"/>
    <cellStyle name="SAPBEXexcBad9 3 7" xfId="3830" xr:uid="{8D5BF498-5E8D-401F-89C8-AAEB87EBE862}"/>
    <cellStyle name="SAPBEXexcBad9 3 8" xfId="4274" xr:uid="{D660DFC9-9316-49E5-81C1-8728DC265F76}"/>
    <cellStyle name="SAPBEXexcBad9 3 9" xfId="4412" xr:uid="{D3D62E6E-C103-442C-AA7F-29008D31C745}"/>
    <cellStyle name="SAPBEXexcBad9 4" xfId="721" xr:uid="{A76DBCF2-4BD3-41FB-A9FD-5685325F5CDF}"/>
    <cellStyle name="SAPBEXexcBad9 4 2" xfId="1237" xr:uid="{2292D52E-F5BD-435F-9FFC-7CA6FD716469}"/>
    <cellStyle name="SAPBEXexcBad9 4 2 2" xfId="2485" xr:uid="{148FBF7B-12A4-42B7-87DB-6EC1B6454674}"/>
    <cellStyle name="SAPBEXexcBad9 4 2 3" xfId="2991" xr:uid="{E3146128-1950-405C-BA25-F3736E9EB44C}"/>
    <cellStyle name="SAPBEXexcBad9 4 2 4" xfId="1507" xr:uid="{6135565B-41FF-4D0F-8DBB-D8DF888A7107}"/>
    <cellStyle name="SAPBEXexcBad9 4 2 5" xfId="3593" xr:uid="{92606651-BF9C-4271-9499-1D3CD828ADC5}"/>
    <cellStyle name="SAPBEXexcBad9 4 2 6" xfId="4093" xr:uid="{D540FD2F-4746-45ED-B61A-7A32899AC70C}"/>
    <cellStyle name="SAPBEXexcBad9 4 2 7" xfId="4359" xr:uid="{C726EE60-A6CB-4F11-98F7-43AE1A5FC996}"/>
    <cellStyle name="SAPBEXexcBad9 4 3" xfId="2011" xr:uid="{787C62B8-5993-49BD-85D2-D4173131F318}"/>
    <cellStyle name="SAPBEXexcBad9 4 4" xfId="1678" xr:uid="{1A63F07B-E0ED-47A5-92AE-BEC664C907D8}"/>
    <cellStyle name="SAPBEXexcBad9 4 5" xfId="2270" xr:uid="{56C3327A-AC75-457A-B1EE-861C29940127}"/>
    <cellStyle name="SAPBEXexcBad9 4 6" xfId="2050" xr:uid="{698933A9-06B6-4A11-8265-775C42D61080}"/>
    <cellStyle name="SAPBEXexcBad9 4 7" xfId="1820" xr:uid="{05964FA5-AC3B-4D82-8CEB-6F25C9142AB8}"/>
    <cellStyle name="SAPBEXexcBad9 4 8" xfId="4407" xr:uid="{FD9278CB-C13A-4FD2-924F-BF0B15967571}"/>
    <cellStyle name="SAPBEXexcBad9 5" xfId="940" xr:uid="{419D9522-44F6-4125-850C-834062365ED9}"/>
    <cellStyle name="SAPBEXexcBad9 5 2" xfId="1348" xr:uid="{E9D21789-43B0-4780-9070-117B2C248EB2}"/>
    <cellStyle name="SAPBEXexcBad9 5 2 2" xfId="2596" xr:uid="{36C9092B-37D5-4E1C-B5A4-6D40B26CB226}"/>
    <cellStyle name="SAPBEXexcBad9 5 2 3" xfId="3102" xr:uid="{EAC7C2D8-5CCD-40B7-A858-76C57EB351BF}"/>
    <cellStyle name="SAPBEXexcBad9 5 2 4" xfId="2338" xr:uid="{3BA28590-DAAD-4302-8F9F-135A8680C6FF}"/>
    <cellStyle name="SAPBEXexcBad9 5 2 5" xfId="3687" xr:uid="{8671E758-445A-4106-A82D-69B3FAEF7CD3}"/>
    <cellStyle name="SAPBEXexcBad9 5 2 6" xfId="3652" xr:uid="{078A7C1F-F43F-46E1-9296-C8B82C8FA492}"/>
    <cellStyle name="SAPBEXexcBad9 5 2 7" xfId="4327" xr:uid="{F4800BF9-478C-43CA-8D0D-24A91A064E72}"/>
    <cellStyle name="SAPBEXexcBad9 5 3" xfId="2208" xr:uid="{BA9BBEE8-3697-46E4-B041-58211E559573}"/>
    <cellStyle name="SAPBEXexcBad9 5 4" xfId="2715" xr:uid="{BFC20B0D-E73F-4E72-8428-8699037609F3}"/>
    <cellStyle name="SAPBEXexcBad9 5 5" xfId="3335" xr:uid="{3B1861C0-EC9F-4F52-A4A8-83CE22AC463C}"/>
    <cellStyle name="SAPBEXexcBad9 5 6" xfId="3303" xr:uid="{465C588C-0545-4D1B-BBCB-281B8E78F432}"/>
    <cellStyle name="SAPBEXexcBad9 5 7" xfId="3896" xr:uid="{013CD0D0-980C-4896-8CC5-A94E67646560}"/>
    <cellStyle name="SAPBEXexcBad9 5 8" xfId="4281" xr:uid="{FDC7123F-BE0F-440A-89E0-A48F1CBB1366}"/>
    <cellStyle name="SAPBEXexcBad9 6" xfId="964" xr:uid="{1E4EB8E0-BE68-4CD8-8591-53B6D387AECA}"/>
    <cellStyle name="SAPBEXexcBad9 7" xfId="1049" xr:uid="{EFF9AF93-AE3C-4EF3-B68F-FED03083E604}"/>
    <cellStyle name="SAPBEXexcBad9 8" xfId="253" xr:uid="{3C44DD55-8C4E-482E-8153-16342AB454AD}"/>
    <cellStyle name="SAPBEXexcBad9 8 2" xfId="1169" xr:uid="{719E3909-A597-4A84-8E33-872B869723F1}"/>
    <cellStyle name="SAPBEXexcBad9 8 2 2" xfId="2417" xr:uid="{642B6114-2F6F-41FC-8F92-2D6C3BFDD604}"/>
    <cellStyle name="SAPBEXexcBad9 8 2 3" xfId="2923" xr:uid="{349A6A03-6ABD-42C7-B2A8-5D0A626B19AF}"/>
    <cellStyle name="SAPBEXexcBad9 8 2 4" xfId="3350" xr:uid="{F3A1092B-EDB4-4C48-875C-3A9E88D9C355}"/>
    <cellStyle name="SAPBEXexcBad9 8 2 5" xfId="3972" xr:uid="{3DCA2330-2261-4D11-8901-70E401D314EB}"/>
    <cellStyle name="SAPBEXexcBad9 8 2 6" xfId="3892" xr:uid="{02EE73DD-0024-4AF9-B577-F4F2481515D1}"/>
    <cellStyle name="SAPBEXexcBad9 8 2 7" xfId="4392" xr:uid="{2CEF10EB-6373-41CB-9319-A1CF923742B7}"/>
    <cellStyle name="SAPBEXexcBad9 8 3" xfId="1595" xr:uid="{223DB4B8-7282-4958-B0D7-BC7B1EDBB7E2}"/>
    <cellStyle name="SAPBEXexcBad9 8 4" xfId="2631" xr:uid="{D1A4CF7C-77CC-4116-8AD1-2781ADF156EC}"/>
    <cellStyle name="SAPBEXexcBad9 8 5" xfId="1526" xr:uid="{282C4F4B-6EAA-4213-8C53-FC28F18D0179}"/>
    <cellStyle name="SAPBEXexcBad9 8 6" xfId="3230" xr:uid="{0D5A6C2B-0606-4C24-944E-673849FB4C38}"/>
    <cellStyle name="SAPBEXexcBad9 8 7" xfId="3721" xr:uid="{0872CDBD-0568-4A97-8409-94699ED9FC23}"/>
    <cellStyle name="SAPBEXexcBad9 8 8" xfId="3134" xr:uid="{81563E2B-6AFB-41FE-9438-95F55B3FAE59}"/>
    <cellStyle name="SAPBEXexcBad9 9" xfId="1122" xr:uid="{20355636-E84D-44A9-8003-C57C645F3903}"/>
    <cellStyle name="SAPBEXexcBad9 9 2" xfId="2370" xr:uid="{1895AFA8-D663-4849-AAA9-5A11581C78E7}"/>
    <cellStyle name="SAPBEXexcBad9 9 3" xfId="2876" xr:uid="{47827A99-07A0-44E6-B80D-8C8F0E04A9B5}"/>
    <cellStyle name="SAPBEXexcBad9 9 4" xfId="2869" xr:uid="{3505658E-A9EF-464B-8E65-E5E140D10D74}"/>
    <cellStyle name="SAPBEXexcBad9 9 5" xfId="3468" xr:uid="{C811F8E1-2699-4BB1-9E3C-9D4862136700}"/>
    <cellStyle name="SAPBEXexcBad9 9 6" xfId="3932" xr:uid="{FE277D66-ADBD-40CE-9816-DDD7EFA989ED}"/>
    <cellStyle name="SAPBEXexcBad9 9 7" xfId="3651" xr:uid="{F8C87191-3C89-4CD0-8145-9BE4F6535634}"/>
    <cellStyle name="SAPBEXexcBad9_East 1415 Budget model v1" xfId="722" xr:uid="{75746CB6-B613-48BE-95F4-7B01BD1CE819}"/>
    <cellStyle name="SAPBEXexcCritical4" xfId="57" xr:uid="{E104CD59-2FA0-421F-9A96-5A4A5F9122A2}"/>
    <cellStyle name="SAPBEXexcCritical4 10" xfId="1424" xr:uid="{B5B7A62D-5D15-4E2B-80E3-5E855A6FA8A6}"/>
    <cellStyle name="SAPBEXexcCritical4 11" xfId="2255" xr:uid="{E513CFDF-D30E-4CEC-BDCF-B9760E134036}"/>
    <cellStyle name="SAPBEXexcCritical4 12" xfId="2192" xr:uid="{BC5849A8-A2C2-4B77-9422-B9B8515BCA08}"/>
    <cellStyle name="SAPBEXexcCritical4 13" xfId="3665" xr:uid="{1BFA751A-8C07-435E-9341-278623E75029}"/>
    <cellStyle name="SAPBEXexcCritical4 14" xfId="4076" xr:uid="{3C910248-BDB8-4684-9D27-B0A9BECDAC9A}"/>
    <cellStyle name="SAPBEXexcCritical4 15" xfId="3409" xr:uid="{AB50CC6F-376E-4DC0-A09F-A6B1E0390A60}"/>
    <cellStyle name="SAPBEXexcCritical4 16" xfId="5956" xr:uid="{765F9EF0-E260-438B-9E82-AEB09DCE0178}"/>
    <cellStyle name="SAPBEXexcCritical4 2" xfId="723" xr:uid="{FC0FDD59-1FA1-44AB-911E-356CAB67F8E0}"/>
    <cellStyle name="SAPBEXexcCritical4 2 2" xfId="724" xr:uid="{CF8AADA2-5BEE-4CE5-BF5A-30791D7E33A1}"/>
    <cellStyle name="SAPBEXexcCritical4 2 2 2" xfId="1239" xr:uid="{DDF6A82F-72FB-4B53-91F4-2BD6A8B3CB31}"/>
    <cellStyle name="SAPBEXexcCritical4 2 2 2 2" xfId="2487" xr:uid="{EF4AC76D-FA05-427C-B5C7-6BDA110E8867}"/>
    <cellStyle name="SAPBEXexcCritical4 2 2 2 3" xfId="2993" xr:uid="{902FCCDD-AB70-44E5-B558-A73C0D3566B3}"/>
    <cellStyle name="SAPBEXexcCritical4 2 2 2 4" xfId="3206" xr:uid="{29272507-FA2D-43C8-9DA8-A0D0F6004A74}"/>
    <cellStyle name="SAPBEXexcCritical4 2 2 2 5" xfId="3617" xr:uid="{0B58CA6C-1193-47AF-B538-FA5D2E8E5684}"/>
    <cellStyle name="SAPBEXexcCritical4 2 2 2 6" xfId="1827" xr:uid="{A447D47D-8617-4018-A5FD-5CF7E5D7BA9A}"/>
    <cellStyle name="SAPBEXexcCritical4 2 2 2 7" xfId="4210" xr:uid="{62D0DE5F-5235-4D14-A397-A621F13AFECF}"/>
    <cellStyle name="SAPBEXexcCritical4 2 2 3" xfId="2013" xr:uid="{6C520227-36B7-4382-A689-B25066A828B0}"/>
    <cellStyle name="SAPBEXexcCritical4 2 2 4" xfId="1728" xr:uid="{A4CF3755-6406-4F29-AC8E-323966D230FD}"/>
    <cellStyle name="SAPBEXexcCritical4 2 2 5" xfId="2737" xr:uid="{028D8D79-A57B-43E7-9745-E52A8078BA21}"/>
    <cellStyle name="SAPBEXexcCritical4 2 2 6" xfId="3371" xr:uid="{0EA4723A-AFCE-4419-8C30-735154A42ECE}"/>
    <cellStyle name="SAPBEXexcCritical4 2 2 7" xfId="4045" xr:uid="{05580488-06FE-4048-A51B-A735474E606E}"/>
    <cellStyle name="SAPBEXexcCritical4 2 2 8" xfId="4011" xr:uid="{93BCF678-364F-4401-AA4F-E2901A6F56C0}"/>
    <cellStyle name="SAPBEXexcCritical4 2 3" xfId="1238" xr:uid="{9E9584B1-3CC3-41F2-8596-CCDE16AE3C11}"/>
    <cellStyle name="SAPBEXexcCritical4 2 3 2" xfId="2486" xr:uid="{338DCD6C-2153-4CB3-A5DE-4922001A92CE}"/>
    <cellStyle name="SAPBEXexcCritical4 2 3 3" xfId="2992" xr:uid="{5156ED5A-ED3B-4B1C-BB6B-0B6B6EC8CFE6}"/>
    <cellStyle name="SAPBEXexcCritical4 2 3 4" xfId="1763" xr:uid="{1DF46F39-FFE8-40D9-B23A-274BAB57F980}"/>
    <cellStyle name="SAPBEXexcCritical4 2 3 5" xfId="3587" xr:uid="{6B93940D-1E4F-4CC8-B1FA-8D169C978C70}"/>
    <cellStyle name="SAPBEXexcCritical4 2 3 6" xfId="4043" xr:uid="{596690DF-A90D-4E29-BAF8-09904A6781CD}"/>
    <cellStyle name="SAPBEXexcCritical4 2 3 7" xfId="4329" xr:uid="{E32CC32A-BA0F-47EF-8C12-CCBE9F5E5E6F}"/>
    <cellStyle name="SAPBEXexcCritical4 2 4" xfId="2012" xr:uid="{C69997C7-3B2B-4A44-90F4-B84BD3F4E6A8}"/>
    <cellStyle name="SAPBEXexcCritical4 2 5" xfId="2201" xr:uid="{9063086C-DC80-4C4C-B2F5-464B8543BC4E}"/>
    <cellStyle name="SAPBEXexcCritical4 2 6" xfId="3569" xr:uid="{D31A5A0F-347F-4F87-8569-72FD31C08D53}"/>
    <cellStyle name="SAPBEXexcCritical4 2 7" xfId="3500" xr:uid="{593C086E-3DE9-4421-BDF7-F8016B2920E5}"/>
    <cellStyle name="SAPBEXexcCritical4 2 8" xfId="4057" xr:uid="{6D9E9914-09D4-4774-9DF1-20944861C8D8}"/>
    <cellStyle name="SAPBEXexcCritical4 2 9" xfId="1747" xr:uid="{6B40B309-0C8B-407E-8312-25D36229367B}"/>
    <cellStyle name="SAPBEXexcCritical4 3" xfId="725" xr:uid="{3C0218EE-E4DC-4B0B-9967-714D0CD1D604}"/>
    <cellStyle name="SAPBEXexcCritical4 3 2" xfId="726" xr:uid="{6971FE14-0953-4320-B8F7-22CA2ECD6155}"/>
    <cellStyle name="SAPBEXexcCritical4 3 2 2" xfId="1241" xr:uid="{0217F689-650B-4ABB-927C-130F4B39FA8B}"/>
    <cellStyle name="SAPBEXexcCritical4 3 2 2 2" xfId="2489" xr:uid="{4CE78D3D-D6E0-4604-ADA7-2626D79356D3}"/>
    <cellStyle name="SAPBEXexcCritical4 3 2 2 3" xfId="2995" xr:uid="{A39DCB00-A41D-4DF0-B4C4-64FCB2527C33}"/>
    <cellStyle name="SAPBEXexcCritical4 3 2 2 4" xfId="23" xr:uid="{BCFFB2EC-63A9-4629-87F1-0785BAC3B781}"/>
    <cellStyle name="SAPBEXexcCritical4 3 2 2 5" xfId="3487" xr:uid="{102A2D14-7F5C-4B7C-8F0B-CE99D73F1765}"/>
    <cellStyle name="SAPBEXexcCritical4 3 2 2 6" xfId="3478" xr:uid="{FA371C24-4B80-4796-BDD1-50483865DBE4}"/>
    <cellStyle name="SAPBEXexcCritical4 3 2 2 7" xfId="4511" xr:uid="{400E4781-AA0E-4FD1-8599-1761D39CB7DA}"/>
    <cellStyle name="SAPBEXexcCritical4 3 2 3" xfId="2015" xr:uid="{41B66C4B-E692-4C2B-8D17-B092512F77A5}"/>
    <cellStyle name="SAPBEXexcCritical4 3 2 4" xfId="1469" xr:uid="{3B574FDB-F7B3-428E-AE0F-D137DD280E45}"/>
    <cellStyle name="SAPBEXexcCritical4 3 2 5" xfId="2736" xr:uid="{CADFB0F0-99EF-450F-90D0-2B2AF0D3198A}"/>
    <cellStyle name="SAPBEXexcCritical4 3 2 6" xfId="3782" xr:uid="{0AD716F4-8CB4-4AF5-B89E-8294C5C7DD1B}"/>
    <cellStyle name="SAPBEXexcCritical4 3 2 7" xfId="3824" xr:uid="{44D990A2-D6FF-4CFA-81B1-3D7F4C10A315}"/>
    <cellStyle name="SAPBEXexcCritical4 3 2 8" xfId="3528" xr:uid="{755ECC37-5416-40AC-A40D-1E079E6319A4}"/>
    <cellStyle name="SAPBEXexcCritical4 3 3" xfId="1240" xr:uid="{80F7290D-55B1-42A3-B49D-E1B8E56F0283}"/>
    <cellStyle name="SAPBEXexcCritical4 3 3 2" xfId="2488" xr:uid="{261C6BEB-7687-4288-82E6-1A307FF4BD48}"/>
    <cellStyle name="SAPBEXexcCritical4 3 3 3" xfId="2994" xr:uid="{F1B2F360-889A-4049-8B6D-30FB2ABE2526}"/>
    <cellStyle name="SAPBEXexcCritical4 3 3 4" xfId="1921" xr:uid="{93F91E47-34B0-4AEF-90A6-5C6F17FE836F}"/>
    <cellStyle name="SAPBEXexcCritical4 3 3 5" xfId="3477" xr:uid="{D8B4CD50-6C55-4234-9753-65C9A7EFA640}"/>
    <cellStyle name="SAPBEXexcCritical4 3 3 6" xfId="3541" xr:uid="{D336843A-0E02-4038-B558-27AEAC80F41C}"/>
    <cellStyle name="SAPBEXexcCritical4 3 3 7" xfId="3659" xr:uid="{31275C21-CFE8-486C-8733-A3E124B98FC9}"/>
    <cellStyle name="SAPBEXexcCritical4 3 4" xfId="2014" xr:uid="{E6DEB5F7-BEA5-478F-9318-C0438EF761F2}"/>
    <cellStyle name="SAPBEXexcCritical4 3 5" xfId="1737" xr:uid="{35E524CB-90F2-4613-8703-6C16F844AA24}"/>
    <cellStyle name="SAPBEXexcCritical4 3 6" xfId="2226" xr:uid="{AAA8E041-5062-4356-BB08-B99997B9D317}"/>
    <cellStyle name="SAPBEXexcCritical4 3 7" xfId="3532" xr:uid="{CE2B439C-56A4-4567-9083-8E96A2EACCFB}"/>
    <cellStyle name="SAPBEXexcCritical4 3 8" xfId="1923" xr:uid="{28E093AA-4E06-4220-ACFB-76C9D5E47DEE}"/>
    <cellStyle name="SAPBEXexcCritical4 3 9" xfId="3164" xr:uid="{94F03652-A683-4987-AB24-F2C69C59EE3B}"/>
    <cellStyle name="SAPBEXexcCritical4 4" xfId="727" xr:uid="{890605A2-B6CC-49EB-A190-70EC9ED06ACE}"/>
    <cellStyle name="SAPBEXexcCritical4 4 2" xfId="1242" xr:uid="{5BA4E4EE-2FB2-4EC7-B7D3-7CCB460CE9C9}"/>
    <cellStyle name="SAPBEXexcCritical4 4 2 2" xfId="2490" xr:uid="{2C576048-D9CE-4EB4-A347-EBD081FE48B1}"/>
    <cellStyle name="SAPBEXexcCritical4 4 2 3" xfId="2996" xr:uid="{C1D6E751-8543-44CD-ACBC-FBBCEFE2156F}"/>
    <cellStyle name="SAPBEXexcCritical4 4 2 4" xfId="1745" xr:uid="{D22E9288-B83D-4FE8-9A4D-C5503B9F32A9}"/>
    <cellStyle name="SAPBEXexcCritical4 4 2 5" xfId="2866" xr:uid="{0274FBA4-5F8A-404D-B389-940EA070BAA9}"/>
    <cellStyle name="SAPBEXexcCritical4 4 2 6" xfId="3906" xr:uid="{93A8897F-ACC6-4AE9-BD87-8D5E2B716240}"/>
    <cellStyle name="SAPBEXexcCritical4 4 2 7" xfId="4376" xr:uid="{510A98C4-B0B3-481A-8B96-1DFF2808CBBB}"/>
    <cellStyle name="SAPBEXexcCritical4 4 3" xfId="2016" xr:uid="{A97AB05D-7CEF-4574-A3B5-9FB41C752792}"/>
    <cellStyle name="SAPBEXexcCritical4 4 4" xfId="1542" xr:uid="{38C343F4-5F34-4E2C-A12D-A0EACD819273}"/>
    <cellStyle name="SAPBEXexcCritical4 4 5" xfId="2734" xr:uid="{A8C17343-A69F-4F9B-9A57-8F007E73A36E}"/>
    <cellStyle name="SAPBEXexcCritical4 4 6" xfId="3623" xr:uid="{92369A6F-772D-4C7C-B673-51DB6DB30AC3}"/>
    <cellStyle name="SAPBEXexcCritical4 4 7" xfId="4268" xr:uid="{CC88E900-B6AD-40E7-A6BD-438BA6770CAC}"/>
    <cellStyle name="SAPBEXexcCritical4 4 8" xfId="4184" xr:uid="{4ADECB0E-AB15-43DE-908B-2E9E6FAD4D49}"/>
    <cellStyle name="SAPBEXexcCritical4 5" xfId="941" xr:uid="{0B5BDFF8-21AF-4039-ADAB-0C9A57CD2D90}"/>
    <cellStyle name="SAPBEXexcCritical4 5 2" xfId="1349" xr:uid="{230D5C8F-F869-42EC-8ABB-D805FEE5F43C}"/>
    <cellStyle name="SAPBEXexcCritical4 5 2 2" xfId="2597" xr:uid="{4CB69D44-D157-4A9E-8618-1EBA068DD14B}"/>
    <cellStyle name="SAPBEXexcCritical4 5 2 3" xfId="3103" xr:uid="{659D747C-08A2-47FF-870E-BE2FE6723812}"/>
    <cellStyle name="SAPBEXexcCritical4 5 2 4" xfId="2334" xr:uid="{2B55C091-7A84-4A64-8968-2BD273BF961A}"/>
    <cellStyle name="SAPBEXexcCritical4 5 2 5" xfId="3473" xr:uid="{F1290DB2-148F-4989-8849-242FA07F7FE4}"/>
    <cellStyle name="SAPBEXexcCritical4 5 2 6" xfId="3571" xr:uid="{FD9BB26E-306D-4CFF-8C13-57ABC94EEEEF}"/>
    <cellStyle name="SAPBEXexcCritical4 5 2 7" xfId="4462" xr:uid="{26B1AC53-FB5C-4A3F-B7A3-6EEB50FDD47F}"/>
    <cellStyle name="SAPBEXexcCritical4 5 3" xfId="2209" xr:uid="{0F23C8C8-5406-4666-B50D-92DDD0CFFE98}"/>
    <cellStyle name="SAPBEXexcCritical4 5 4" xfId="2716" xr:uid="{E947F336-1D3C-4115-B8D0-80B852F4DB56}"/>
    <cellStyle name="SAPBEXexcCritical4 5 5" xfId="3338" xr:uid="{86D9F7A1-BFE4-435F-8347-3C8D880E3D34}"/>
    <cellStyle name="SAPBEXexcCritical4 5 6" xfId="3322" xr:uid="{3AC8EC89-3D1B-4693-9CC7-39E1597FBD92}"/>
    <cellStyle name="SAPBEXexcCritical4 5 7" xfId="1814" xr:uid="{02FB3E99-E460-4FF4-8621-E4D4DDFCC6E4}"/>
    <cellStyle name="SAPBEXexcCritical4 5 8" xfId="4290" xr:uid="{35885AD7-526C-4052-93E3-95471D703FD9}"/>
    <cellStyle name="SAPBEXexcCritical4 6" xfId="965" xr:uid="{B786876E-6CC0-4888-8C90-C44D9E487FBF}"/>
    <cellStyle name="SAPBEXexcCritical4 7" xfId="1048" xr:uid="{076F76FC-AD24-42AD-AE9A-571651BEB8EE}"/>
    <cellStyle name="SAPBEXexcCritical4 8" xfId="254" xr:uid="{CB3BBF40-6D39-49DD-A38B-FF7B845F59FC}"/>
    <cellStyle name="SAPBEXexcCritical4 8 2" xfId="1170" xr:uid="{F1EFAA38-3B14-4736-A448-F3A502F8A6BA}"/>
    <cellStyle name="SAPBEXexcCritical4 8 2 2" xfId="2418" xr:uid="{1BA0EF06-E670-483F-8039-35942AB6EBDC}"/>
    <cellStyle name="SAPBEXexcCritical4 8 2 3" xfId="2924" xr:uid="{130BF6F0-4359-4B33-AAB1-0DF1F0172119}"/>
    <cellStyle name="SAPBEXexcCritical4 8 2 4" xfId="3328" xr:uid="{D534687E-B618-4225-9DF4-5CD57118D0EE}"/>
    <cellStyle name="SAPBEXexcCritical4 8 2 5" xfId="3931" xr:uid="{4B49480E-853D-4D88-9AB2-64B3A0AA2091}"/>
    <cellStyle name="SAPBEXexcCritical4 8 2 6" xfId="4144" xr:uid="{7D8D7456-45BF-4033-93AA-61DF0ED986BF}"/>
    <cellStyle name="SAPBEXexcCritical4 8 2 7" xfId="4047" xr:uid="{46CB8839-BA17-4935-938F-905F67D2C8BA}"/>
    <cellStyle name="SAPBEXexcCritical4 8 3" xfId="1596" xr:uid="{A2C2F746-4BDB-472C-AA52-B8BCFEB2BB83}"/>
    <cellStyle name="SAPBEXexcCritical4 8 4" xfId="2630" xr:uid="{0E450078-5EAC-4F1C-8E0F-145C8ACA114E}"/>
    <cellStyle name="SAPBEXexcCritical4 8 5" xfId="3379" xr:uid="{41041545-2DE9-4B31-89B0-2AC4FAF5B1A1}"/>
    <cellStyle name="SAPBEXexcCritical4 8 6" xfId="2754" xr:uid="{23E53E51-6C81-41FE-B392-956BE75DF279}"/>
    <cellStyle name="SAPBEXexcCritical4 8 7" xfId="3173" xr:uid="{AA0803E9-FF6B-4D3F-AE63-4ACE8501F733}"/>
    <cellStyle name="SAPBEXexcCritical4 8 8" xfId="4253" xr:uid="{45FFBAE1-CC49-45CF-AA70-44661E67132E}"/>
    <cellStyle name="SAPBEXexcCritical4 9" xfId="1123" xr:uid="{4FDBF55B-3652-433D-BD90-EC6CE9AD8C4F}"/>
    <cellStyle name="SAPBEXexcCritical4 9 2" xfId="2371" xr:uid="{197833E2-FDCB-4C1A-B9B0-31DA4DFA5F0E}"/>
    <cellStyle name="SAPBEXexcCritical4 9 3" xfId="2877" xr:uid="{B6229464-63B2-4DCD-9EF4-71CC81BD862E}"/>
    <cellStyle name="SAPBEXexcCritical4 9 4" xfId="2860" xr:uid="{92133136-4972-4F4F-A17F-F6B28180F634}"/>
    <cellStyle name="SAPBEXexcCritical4 9 5" xfId="3658" xr:uid="{7DA14C31-5558-41CC-B635-50E2DE7DF23A}"/>
    <cellStyle name="SAPBEXexcCritical4 9 6" xfId="3179" xr:uid="{C94F6030-683E-4C1C-BD68-44A3D5051F6A}"/>
    <cellStyle name="SAPBEXexcCritical4 9 7" xfId="4451" xr:uid="{3B1583D0-8C41-4A93-8C55-356FA2692112}"/>
    <cellStyle name="SAPBEXexcCritical4_East 1415 Budget model v1" xfId="728" xr:uid="{61F2627A-B9F6-4DCD-B3D0-24F3C27786D1}"/>
    <cellStyle name="SAPBEXexcCritical5" xfId="58" xr:uid="{EA7BF797-50DF-4E12-986B-8307250D999B}"/>
    <cellStyle name="SAPBEXexcCritical5 10" xfId="1425" xr:uid="{6910F1DB-1E27-485A-B461-3F7924D2411F}"/>
    <cellStyle name="SAPBEXexcCritical5 11" xfId="2286" xr:uid="{95C1CF5D-B1D6-490E-9955-1DE02DF16857}"/>
    <cellStyle name="SAPBEXexcCritical5 12" xfId="3389" xr:uid="{76D19134-CEF0-4872-8FB8-AFF3DCF03C2D}"/>
    <cellStyle name="SAPBEXexcCritical5 13" xfId="3827" xr:uid="{64C150DC-1E03-4E07-A15E-3E63D715474D}"/>
    <cellStyle name="SAPBEXexcCritical5 14" xfId="4252" xr:uid="{86D93831-6000-417C-B8FD-2A6644935DF1}"/>
    <cellStyle name="SAPBEXexcCritical5 15" xfId="3407" xr:uid="{E4953A4B-9765-4A53-AE96-6E23287A0E4D}"/>
    <cellStyle name="SAPBEXexcCritical5 16" xfId="5957" xr:uid="{C998584B-28D6-4D4C-89E9-6BE829071B55}"/>
    <cellStyle name="SAPBEXexcCritical5 2" xfId="729" xr:uid="{72230E13-7A63-4ED5-9258-55CA8840AB3D}"/>
    <cellStyle name="SAPBEXexcCritical5 2 2" xfId="730" xr:uid="{385EB194-C2DC-48AF-841C-336771733EC4}"/>
    <cellStyle name="SAPBEXexcCritical5 2 2 2" xfId="1244" xr:uid="{766BF94A-F195-43A5-B9EB-939A72D83BCA}"/>
    <cellStyle name="SAPBEXexcCritical5 2 2 2 2" xfId="2492" xr:uid="{C397636F-8023-4F47-85F0-B8674139E7FA}"/>
    <cellStyle name="SAPBEXexcCritical5 2 2 2 3" xfId="2998" xr:uid="{E96164AB-0143-4C97-BBF5-EDAFC6C0DEED}"/>
    <cellStyle name="SAPBEXexcCritical5 2 2 2 4" xfId="2776" xr:uid="{78C52695-E7A8-49B7-9855-9C5F81D4FE88}"/>
    <cellStyle name="SAPBEXexcCritical5 2 2 2 5" xfId="1883" xr:uid="{4362F04C-785E-4131-A3A3-8AB0E2E3158D}"/>
    <cellStyle name="SAPBEXexcCritical5 2 2 2 6" xfId="4090" xr:uid="{31F21322-3BFD-460B-B8E2-BB98271C70A5}"/>
    <cellStyle name="SAPBEXexcCritical5 2 2 2 7" xfId="4071" xr:uid="{1607D4BB-70A2-4ADC-85C0-081086AB795C}"/>
    <cellStyle name="SAPBEXexcCritical5 2 2 3" xfId="2018" xr:uid="{F3F42FE4-D731-4303-B16D-7DD7C09C1AFD}"/>
    <cellStyle name="SAPBEXexcCritical5 2 2 4" xfId="2197" xr:uid="{B36B46CE-9236-4750-BC51-3C2FBE8DB415}"/>
    <cellStyle name="SAPBEXexcCritical5 2 2 5" xfId="2735" xr:uid="{CA442C71-7203-44AD-82F2-D680978EE2EE}"/>
    <cellStyle name="SAPBEXexcCritical5 2 2 6" xfId="3373" xr:uid="{14B86887-15D9-4F8A-A06E-D6313641D9F8}"/>
    <cellStyle name="SAPBEXexcCritical5 2 2 7" xfId="3531" xr:uid="{70990D34-C9E9-4792-A802-11766E5496EC}"/>
    <cellStyle name="SAPBEXexcCritical5 2 2 8" xfId="4348" xr:uid="{0ACE0798-2028-443A-9C01-F59765C432D7}"/>
    <cellStyle name="SAPBEXexcCritical5 2 3" xfId="1243" xr:uid="{5F6BF704-1472-4C98-BC37-A17BC6706728}"/>
    <cellStyle name="SAPBEXexcCritical5 2 3 2" xfId="2491" xr:uid="{E011EEC9-8717-4F07-91BA-ED804F2AD9E6}"/>
    <cellStyle name="SAPBEXexcCritical5 2 3 3" xfId="2997" xr:uid="{79FC9FB2-4603-4178-9928-D3EF1D5F75B6}"/>
    <cellStyle name="SAPBEXexcCritical5 2 3 4" xfId="1730" xr:uid="{23107DCB-38E0-4B67-972B-5B8F4621BD0E}"/>
    <cellStyle name="SAPBEXexcCritical5 2 3 5" xfId="3930" xr:uid="{C2B7D955-CC16-45E2-8AD8-272C842B8937}"/>
    <cellStyle name="SAPBEXexcCritical5 2 3 6" xfId="1581" xr:uid="{2EA9B2A4-7D7F-48F2-99A9-2383447E84DC}"/>
    <cellStyle name="SAPBEXexcCritical5 2 3 7" xfId="4096" xr:uid="{E13AE2E7-B9E6-44B3-A4D2-76A3E8662134}"/>
    <cellStyle name="SAPBEXexcCritical5 2 4" xfId="2017" xr:uid="{630FA536-D1D7-4D46-89A0-DF4D0C0ABE48}"/>
    <cellStyle name="SAPBEXexcCritical5 2 5" xfId="2274" xr:uid="{29FED795-31CC-423F-9E04-DEFB9E62F122}"/>
    <cellStyle name="SAPBEXexcCritical5 2 6" xfId="2321" xr:uid="{DED17BF7-0FD3-4771-9ED1-8FCD6D9F18E0}"/>
    <cellStyle name="SAPBEXexcCritical5 2 7" xfId="3427" xr:uid="{8F9C33B1-048F-462E-8CCC-2C32061193CC}"/>
    <cellStyle name="SAPBEXexcCritical5 2 8" xfId="3648" xr:uid="{868526CE-92A0-4A5B-8DD4-5023C8970CC4}"/>
    <cellStyle name="SAPBEXexcCritical5 2 9" xfId="4362" xr:uid="{3841512D-9F2A-41EB-800E-379DD9E94F95}"/>
    <cellStyle name="SAPBEXexcCritical5 3" xfId="731" xr:uid="{7DA80D1D-8A0F-4B6A-A3A7-E234BAE1D748}"/>
    <cellStyle name="SAPBEXexcCritical5 3 2" xfId="732" xr:uid="{12A3AD9C-E2B0-4DF3-BEDF-057D27CDD578}"/>
    <cellStyle name="SAPBEXexcCritical5 3 2 2" xfId="1246" xr:uid="{094C8A9B-D163-4535-8726-FC16BBCA2C37}"/>
    <cellStyle name="SAPBEXexcCritical5 3 2 2 2" xfId="2494" xr:uid="{FC4AEF3F-0DE8-43B7-9993-FAB4B7268D80}"/>
    <cellStyle name="SAPBEXexcCritical5 3 2 2 3" xfId="3000" xr:uid="{CBCEAFF3-F6FF-4011-A8C2-24AB2CB09286}"/>
    <cellStyle name="SAPBEXexcCritical5 3 2 2 4" xfId="2145" xr:uid="{D4535A93-417F-4810-813C-9BEBBE1A6C4E}"/>
    <cellStyle name="SAPBEXexcCritical5 3 2 2 5" xfId="3375" xr:uid="{E0E6E540-3B04-4342-9192-5FC97B58A6A0}"/>
    <cellStyle name="SAPBEXexcCritical5 3 2 2 6" xfId="3907" xr:uid="{3A934B7B-47C7-4047-8752-81E6807E9D16}"/>
    <cellStyle name="SAPBEXexcCritical5 3 2 2 7" xfId="3895" xr:uid="{606DD440-FCD4-4E2E-A3F4-3955BBE35F05}"/>
    <cellStyle name="SAPBEXexcCritical5 3 2 3" xfId="2020" xr:uid="{7B2566B2-0EB3-44F9-BD90-207A01C8A59C}"/>
    <cellStyle name="SAPBEXexcCritical5 3 2 4" xfId="1680" xr:uid="{E771EFAC-32BF-4FD7-9020-0A8876EEC597}"/>
    <cellStyle name="SAPBEXexcCritical5 3 2 5" xfId="1735" xr:uid="{06C9EBF3-4219-4F5E-8E3F-D00713D8C667}"/>
    <cellStyle name="SAPBEXexcCritical5 3 2 6" xfId="1854" xr:uid="{E44FF3E0-FCF8-4EE9-91C2-E9E60F3F9664}"/>
    <cellStyle name="SAPBEXexcCritical5 3 2 7" xfId="3759" xr:uid="{86B7F703-0C44-4213-AA0F-D8C52463E3F3}"/>
    <cellStyle name="SAPBEXexcCritical5 3 2 8" xfId="3994" xr:uid="{B55954CE-96F8-438F-A6E5-337B837B25B9}"/>
    <cellStyle name="SAPBEXexcCritical5 3 3" xfId="1245" xr:uid="{E453703C-C5BA-4BE0-8B50-9FA655240C9B}"/>
    <cellStyle name="SAPBEXexcCritical5 3 3 2" xfId="2493" xr:uid="{362CF625-656E-410F-9BF5-A0E90041231B}"/>
    <cellStyle name="SAPBEXexcCritical5 3 3 3" xfId="2999" xr:uid="{A7CD4CEB-82CC-437F-919A-1E26F9E487B7}"/>
    <cellStyle name="SAPBEXexcCritical5 3 3 4" xfId="3202" xr:uid="{23EF0C6D-43F9-4DA4-919E-8296FA7F8E66}"/>
    <cellStyle name="SAPBEXexcCritical5 3 3 5" xfId="3513" xr:uid="{C4E07E02-BB23-4F83-84B2-A316684EF323}"/>
    <cellStyle name="SAPBEXexcCritical5 3 3 6" xfId="4039" xr:uid="{2C8FF52B-E208-4C2B-8B4B-0CECC048149B}"/>
    <cellStyle name="SAPBEXexcCritical5 3 3 7" xfId="4284" xr:uid="{79EF0799-F2FF-40F0-866D-978CF665654E}"/>
    <cellStyle name="SAPBEXexcCritical5 3 4" xfId="2019" xr:uid="{13F1299F-1036-4468-8033-75FF38B1CA5A}"/>
    <cellStyle name="SAPBEXexcCritical5 3 5" xfId="1679" xr:uid="{3D9B510C-0AC9-4BAC-9FB6-9A66481FE87B}"/>
    <cellStyle name="SAPBEXexcCritical5 3 6" xfId="2190" xr:uid="{EBBDAD25-E2A2-4AB7-BC80-F510F5FCBB5A}"/>
    <cellStyle name="SAPBEXexcCritical5 3 7" xfId="3905" xr:uid="{CE3FEBA7-C36C-4D68-8C08-D36395EBA89D}"/>
    <cellStyle name="SAPBEXexcCritical5 3 8" xfId="3734" xr:uid="{27F7A05D-F55D-4DF0-838D-D34445881C88}"/>
    <cellStyle name="SAPBEXexcCritical5 3 9" xfId="4142" xr:uid="{B502FDB7-666B-490C-AB7F-3397F678DB5D}"/>
    <cellStyle name="SAPBEXexcCritical5 4" xfId="733" xr:uid="{6CFBD074-7046-438C-9CFD-38C23FEA7D94}"/>
    <cellStyle name="SAPBEXexcCritical5 4 2" xfId="1247" xr:uid="{ADE6DB36-9120-49D8-AF1C-CD006F0E6A32}"/>
    <cellStyle name="SAPBEXexcCritical5 4 2 2" xfId="2495" xr:uid="{EDAA9D48-656A-48BD-8DB5-23A0F66F163C}"/>
    <cellStyle name="SAPBEXexcCritical5 4 2 3" xfId="3001" xr:uid="{2566AF9C-AFD3-4CB5-ACD3-CF3D561D01BF}"/>
    <cellStyle name="SAPBEXexcCritical5 4 2 4" xfId="2144" xr:uid="{6175B12A-D7B8-4A6E-8A3D-DFD5A4580EA8}"/>
    <cellStyle name="SAPBEXexcCritical5 4 2 5" xfId="1971" xr:uid="{00A9E4C9-DFCD-4079-8D3B-F84D0FCEA0A5}"/>
    <cellStyle name="SAPBEXexcCritical5 4 2 6" xfId="3750" xr:uid="{DEA2E5F4-BE8B-425E-875B-D92DBEC4878E}"/>
    <cellStyle name="SAPBEXexcCritical5 4 2 7" xfId="4342" xr:uid="{50F950DA-5F45-4AF9-A35F-BD6CC0C1E3A6}"/>
    <cellStyle name="SAPBEXexcCritical5 4 3" xfId="2021" xr:uid="{9A076744-C0D6-4790-AE30-1C5EFD98C1CE}"/>
    <cellStyle name="SAPBEXexcCritical5 4 4" xfId="1468" xr:uid="{B6FE9F27-7A12-461D-915E-624D807DBAE1}"/>
    <cellStyle name="SAPBEXexcCritical5 4 5" xfId="2043" xr:uid="{21750F5A-1793-471B-BF11-BD640DCCAC26}"/>
    <cellStyle name="SAPBEXexcCritical5 4 6" xfId="3146" xr:uid="{B2D303C1-2BCB-45E0-8D64-3F90B53CD0C5}"/>
    <cellStyle name="SAPBEXexcCritical5 4 7" xfId="3669" xr:uid="{FE2C7AFF-B697-41D5-98DE-15F50187413C}"/>
    <cellStyle name="SAPBEXexcCritical5 4 8" xfId="4135" xr:uid="{709D1E96-0852-47E2-8C51-0E7E9C26806B}"/>
    <cellStyle name="SAPBEXexcCritical5 5" xfId="942" xr:uid="{6649BA5A-53AB-4656-8BA2-5E1B9738F2C7}"/>
    <cellStyle name="SAPBEXexcCritical5 5 2" xfId="1350" xr:uid="{B18BB75D-B1E1-47C3-B619-A87C81677501}"/>
    <cellStyle name="SAPBEXexcCritical5 5 2 2" xfId="2598" xr:uid="{DD767D92-DFF3-4216-853F-04E156420C9A}"/>
    <cellStyle name="SAPBEXexcCritical5 5 2 3" xfId="3104" xr:uid="{6113F0FE-39AB-4F11-8A9E-BE79BFE139BC}"/>
    <cellStyle name="SAPBEXexcCritical5 5 2 4" xfId="2044" xr:uid="{095E6E26-6B74-4D36-A174-0ADFEEF60136}"/>
    <cellStyle name="SAPBEXexcCritical5 5 2 5" xfId="2335" xr:uid="{BA602255-7A3A-4AC2-93A9-C3F7AA848EED}"/>
    <cellStyle name="SAPBEXexcCritical5 5 2 6" xfId="3232" xr:uid="{0B0AF57B-AB99-48D8-8FB8-7AAD3F9994E9}"/>
    <cellStyle name="SAPBEXexcCritical5 5 2 7" xfId="4243" xr:uid="{69EDAE6A-0AB7-4911-8CF9-8BB39D15E841}"/>
    <cellStyle name="SAPBEXexcCritical5 5 3" xfId="2210" xr:uid="{1D094AE8-916A-4176-B740-BE571C7B1B47}"/>
    <cellStyle name="SAPBEXexcCritical5 5 4" xfId="2717" xr:uid="{BDC82A0A-5887-4F62-AD76-B97C00A60BFC}"/>
    <cellStyle name="SAPBEXexcCritical5 5 5" xfId="3332" xr:uid="{AA0A3004-15C4-4384-BF22-C3E85D8E1ADC}"/>
    <cellStyle name="SAPBEXexcCritical5 5 6" xfId="3387" xr:uid="{CC9FA63C-7E94-4E7B-A5AD-BA6F36162BA6}"/>
    <cellStyle name="SAPBEXexcCritical5 5 7" xfId="2345" xr:uid="{A627EE66-4421-4836-93F2-6E6123CEBB2A}"/>
    <cellStyle name="SAPBEXexcCritical5 5 8" xfId="4091" xr:uid="{231E7096-97D1-4862-88ED-CF30F45DDC64}"/>
    <cellStyle name="SAPBEXexcCritical5 6" xfId="966" xr:uid="{4C76C36F-01DF-4495-B688-7AD571845332}"/>
    <cellStyle name="SAPBEXexcCritical5 7" xfId="1047" xr:uid="{329DB99A-7F5F-4F39-855E-C6FC07C475E3}"/>
    <cellStyle name="SAPBEXexcCritical5 8" xfId="255" xr:uid="{1B9CDA47-E08E-4309-B7D6-CF9D89ACE628}"/>
    <cellStyle name="SAPBEXexcCritical5 8 2" xfId="1171" xr:uid="{466CEB44-1ABA-4E18-9193-6F545B6397D7}"/>
    <cellStyle name="SAPBEXexcCritical5 8 2 2" xfId="2419" xr:uid="{BDE61EBF-C99F-4618-8118-D85B5F32B7F3}"/>
    <cellStyle name="SAPBEXexcCritical5 8 2 3" xfId="2925" xr:uid="{9BDF9D4A-6D58-4394-92B0-4E916849349E}"/>
    <cellStyle name="SAPBEXexcCritical5 8 2 4" xfId="3352" xr:uid="{5F03409B-9733-4970-923C-CC98A0BB5C4F}"/>
    <cellStyle name="SAPBEXexcCritical5 8 2 5" xfId="3703" xr:uid="{4C96CCE0-1736-489A-88F3-0F99A3A0DD11}"/>
    <cellStyle name="SAPBEXexcCritical5 8 2 6" xfId="4148" xr:uid="{566A3619-D505-4773-9355-4D0B8A8C9AFE}"/>
    <cellStyle name="SAPBEXexcCritical5 8 2 7" xfId="3459" xr:uid="{A2A33FE4-12F4-4084-9A0A-872150223DFB}"/>
    <cellStyle name="SAPBEXexcCritical5 8 3" xfId="1597" xr:uid="{4AB900AC-0FA0-479D-92BD-4ED9E00C23B0}"/>
    <cellStyle name="SAPBEXexcCritical5 8 4" xfId="1522" xr:uid="{FD75F9D0-80BB-47D4-BA70-468FEB23B0FC}"/>
    <cellStyle name="SAPBEXexcCritical5 8 5" xfId="3423" xr:uid="{5F42E21B-B57E-46E5-ACCC-5564669096CC}"/>
    <cellStyle name="SAPBEXexcCritical5 8 6" xfId="3670" xr:uid="{9F4ACC7A-8886-403D-96CD-95E185B377D8}"/>
    <cellStyle name="SAPBEXexcCritical5 8 7" xfId="4226" xr:uid="{F34B40B3-B409-4D11-8AD4-382F303ABD15}"/>
    <cellStyle name="SAPBEXexcCritical5 8 8" xfId="3613" xr:uid="{98DC5157-AC5B-4358-B209-4B4391210451}"/>
    <cellStyle name="SAPBEXexcCritical5 9" xfId="1124" xr:uid="{999FEC48-C071-497A-B37F-62DA7BCB3FBB}"/>
    <cellStyle name="SAPBEXexcCritical5 9 2" xfId="2372" xr:uid="{DBA7AE95-28EB-4C18-B1E3-D73E81E034C3}"/>
    <cellStyle name="SAPBEXexcCritical5 9 3" xfId="2878" xr:uid="{84F7BA36-A7FF-410A-ADCC-2E0797988925}"/>
    <cellStyle name="SAPBEXexcCritical5 9 4" xfId="1519" xr:uid="{13E2B512-38D6-4092-B31E-AB8FE371AE0D}"/>
    <cellStyle name="SAPBEXexcCritical5 9 5" xfId="3737" xr:uid="{F891A590-4A1A-4777-A252-E907EDD32F3C}"/>
    <cellStyle name="SAPBEXexcCritical5 9 6" xfId="2628" xr:uid="{F049EEA3-255D-40CC-B5E0-88E1D4E52BF3}"/>
    <cellStyle name="SAPBEXexcCritical5 9 7" xfId="4450" xr:uid="{2664A88E-855D-40C2-9C40-8E98939D02E4}"/>
    <cellStyle name="SAPBEXexcCritical5_East 1415 Budget model v1" xfId="734" xr:uid="{57D6E4E0-D333-4E76-8C90-5344A713045C}"/>
    <cellStyle name="SAPBEXexcCritical6" xfId="59" xr:uid="{E7C04053-3FAD-4BF3-9AA7-E441F07FD527}"/>
    <cellStyle name="SAPBEXexcCritical6 10" xfId="1426" xr:uid="{D8EB0F99-9EA6-4981-BC12-5EA4D23CEAD4}"/>
    <cellStyle name="SAPBEXexcCritical6 11" xfId="2254" xr:uid="{8B32D25D-AC9E-4CA5-A747-B66A6B136090}"/>
    <cellStyle name="SAPBEXexcCritical6 12" xfId="3430" xr:uid="{492DA888-C2F0-42F3-8717-A845B9262FBA}"/>
    <cellStyle name="SAPBEXexcCritical6 13" xfId="2353" xr:uid="{F61CA83E-0222-4246-A636-4E27FF442495}"/>
    <cellStyle name="SAPBEXexcCritical6 14" xfId="4004" xr:uid="{DE215128-9176-4AB1-98AD-8C02229B9C9B}"/>
    <cellStyle name="SAPBEXexcCritical6 15" xfId="1972" xr:uid="{04699441-7614-48DB-9A21-602E5A154816}"/>
    <cellStyle name="SAPBEXexcCritical6 16" xfId="5958" xr:uid="{E65C140C-4326-4510-952D-F09105BB22D8}"/>
    <cellStyle name="SAPBEXexcCritical6 2" xfId="735" xr:uid="{E85AFBCE-0CC2-4E00-9FE0-98A6153615C4}"/>
    <cellStyle name="SAPBEXexcCritical6 2 2" xfId="736" xr:uid="{ABC79CC6-0C14-422D-B5C8-A5546FA19BD4}"/>
    <cellStyle name="SAPBEXexcCritical6 2 2 2" xfId="1249" xr:uid="{B0366162-897C-405E-B882-CF8C31F74184}"/>
    <cellStyle name="SAPBEXexcCritical6 2 2 2 2" xfId="2497" xr:uid="{829C4770-B99E-4B17-9918-A5B1A0E7A4A1}"/>
    <cellStyle name="SAPBEXexcCritical6 2 2 2 3" xfId="3003" xr:uid="{2211A235-E3E5-41B4-84FC-7E1ED10D60F3}"/>
    <cellStyle name="SAPBEXexcCritical6 2 2 2 4" xfId="2841" xr:uid="{1E0CDDD7-1BCB-4959-85A1-95D72A207C3C}"/>
    <cellStyle name="SAPBEXexcCritical6 2 2 2 5" xfId="3868" xr:uid="{D623FB17-A9F7-48CD-B432-6BB133485A26}"/>
    <cellStyle name="SAPBEXexcCritical6 2 2 2 6" xfId="3941" xr:uid="{6C1F6998-95E6-4DE8-A175-EF19EFAE9679}"/>
    <cellStyle name="SAPBEXexcCritical6 2 2 2 7" xfId="2239" xr:uid="{AE174F3B-3D28-4235-B2E4-8443DA3A92DD}"/>
    <cellStyle name="SAPBEXexcCritical6 2 2 3" xfId="2023" xr:uid="{973F8A6A-A2EC-4709-9273-FB3A188CC3D5}"/>
    <cellStyle name="SAPBEXexcCritical6 2 2 4" xfId="2271" xr:uid="{553CAB9C-468D-4CDF-AB0E-ED712C046541}"/>
    <cellStyle name="SAPBEXexcCritical6 2 2 5" xfId="2812" xr:uid="{3A743D0C-B3E1-4197-94ED-71EDC5F0E002}"/>
    <cellStyle name="SAPBEXexcCritical6 2 2 6" xfId="3684" xr:uid="{8D415F9E-5D8C-4EDA-8DA7-BF75F13056EE}"/>
    <cellStyle name="SAPBEXexcCritical6 2 2 7" xfId="1852" xr:uid="{7C9559D8-F1C5-4E6D-ACDB-7812E7E26152}"/>
    <cellStyle name="SAPBEXexcCritical6 2 2 8" xfId="3928" xr:uid="{835C049B-F960-4EF4-AE18-2049979C3087}"/>
    <cellStyle name="SAPBEXexcCritical6 2 3" xfId="1248" xr:uid="{DDC94995-B2CE-491A-A4ED-3AC9C2778F0D}"/>
    <cellStyle name="SAPBEXexcCritical6 2 3 2" xfId="2496" xr:uid="{17753DFA-95BC-41EA-A795-09E1257DE3CE}"/>
    <cellStyle name="SAPBEXexcCritical6 2 3 3" xfId="3002" xr:uid="{766052CB-1E80-44ED-B8A3-41573C0B7991}"/>
    <cellStyle name="SAPBEXexcCritical6 2 3 4" xfId="1570" xr:uid="{C0C00A48-5C52-4016-9306-7238D2A0F22E}"/>
    <cellStyle name="SAPBEXexcCritical6 2 3 5" xfId="3625" xr:uid="{675A10B9-C099-4BB3-9FF9-6602C0FD79FC}"/>
    <cellStyle name="SAPBEXexcCritical6 2 3 6" xfId="3657" xr:uid="{35D09EF4-4E61-44E4-BC4F-A9841866AC83}"/>
    <cellStyle name="SAPBEXexcCritical6 2 3 7" xfId="4254" xr:uid="{037B29EC-5EFB-4536-B6B0-1618CA912AA0}"/>
    <cellStyle name="SAPBEXexcCritical6 2 4" xfId="2022" xr:uid="{4DB66326-D5BD-44AC-BCBF-8F5DA6A0DC9A}"/>
    <cellStyle name="SAPBEXexcCritical6 2 5" xfId="1684" xr:uid="{7FAF7BDC-E26A-411F-A162-755B680B0597}"/>
    <cellStyle name="SAPBEXexcCritical6 2 6" xfId="2231" xr:uid="{52C69903-94D6-4CD4-ABB4-E46A9BF02EC4}"/>
    <cellStyle name="SAPBEXexcCritical6 2 7" xfId="3436" xr:uid="{C0C89608-6BCE-4C4C-8207-6DA79A26DC3E}"/>
    <cellStyle name="SAPBEXexcCritical6 2 8" xfId="3768" xr:uid="{BD9A85C4-C3A2-4665-8615-E7360D9E016C}"/>
    <cellStyle name="SAPBEXexcCritical6 2 9" xfId="2624" xr:uid="{C512017F-A54C-4FDE-9F47-D3809A8C811F}"/>
    <cellStyle name="SAPBEXexcCritical6 3" xfId="737" xr:uid="{230B63EA-EFA3-498B-9C67-8CCA29313085}"/>
    <cellStyle name="SAPBEXexcCritical6 3 2" xfId="738" xr:uid="{33A13A1E-E40C-406E-BB4D-7F64D49C0BBA}"/>
    <cellStyle name="SAPBEXexcCritical6 3 2 2" xfId="1251" xr:uid="{C51572FE-F8D9-4E37-8952-89ABDBF0A803}"/>
    <cellStyle name="SAPBEXexcCritical6 3 2 2 2" xfId="2499" xr:uid="{DAC8A538-5602-491D-A961-1807E0F05EA0}"/>
    <cellStyle name="SAPBEXexcCritical6 3 2 2 3" xfId="3005" xr:uid="{99DFC63D-DD95-466D-BE8A-0A7B1540D52E}"/>
    <cellStyle name="SAPBEXexcCritical6 3 2 2 4" xfId="2686" xr:uid="{E729F78F-B807-4C7C-BADC-C8B97B1AB474}"/>
    <cellStyle name="SAPBEXexcCritical6 3 2 2 5" xfId="1884" xr:uid="{5D69E702-8CE0-4FB8-8922-83BFE0EFB9F8}"/>
    <cellStyle name="SAPBEXexcCritical6 3 2 2 6" xfId="4087" xr:uid="{29FDBAC8-F032-4F41-9BA5-DE6843FEAB4F}"/>
    <cellStyle name="SAPBEXexcCritical6 3 2 2 7" xfId="4483" xr:uid="{814F8A2F-5C62-47C1-8E8A-68958F9F956F}"/>
    <cellStyle name="SAPBEXexcCritical6 3 2 3" xfId="2025" xr:uid="{14B9EA44-2C1C-4A2F-B2DD-FF834DEB3F3C}"/>
    <cellStyle name="SAPBEXexcCritical6 3 2 4" xfId="1681" xr:uid="{10C792EC-52FF-4B15-82B7-906FF35D23E7}"/>
    <cellStyle name="SAPBEXexcCritical6 3 2 5" xfId="2049" xr:uid="{FC2C3E92-3F6F-4121-9C5E-5330C8266D49}"/>
    <cellStyle name="SAPBEXexcCritical6 3 2 6" xfId="3190" xr:uid="{89F90F97-FE3D-468F-B9CD-CB327729FC92}"/>
    <cellStyle name="SAPBEXexcCritical6 3 2 7" xfId="3752" xr:uid="{E141ADF0-21FF-47DA-B909-CAC891ECFB45}"/>
    <cellStyle name="SAPBEXexcCritical6 3 2 8" xfId="3689" xr:uid="{8B9B05F2-441F-432D-AD90-BF87C6F47D45}"/>
    <cellStyle name="SAPBEXexcCritical6 3 3" xfId="1250" xr:uid="{729D5F1F-1322-4259-8774-AFE5BE557192}"/>
    <cellStyle name="SAPBEXexcCritical6 3 3 2" xfId="2498" xr:uid="{F95F63E5-F3D5-4593-AC4A-D304037FBA70}"/>
    <cellStyle name="SAPBEXexcCritical6 3 3 3" xfId="3004" xr:uid="{D8D9868F-DE92-48F2-8565-7070D4AE2B77}"/>
    <cellStyle name="SAPBEXexcCritical6 3 3 4" xfId="2276" xr:uid="{B20A9117-F3D8-4E16-A8F7-544DC557BCF2}"/>
    <cellStyle name="SAPBEXexcCritical6 3 3 5" xfId="3548" xr:uid="{73E47BF7-2BB9-42B1-882C-F90B190B168E}"/>
    <cellStyle name="SAPBEXexcCritical6 3 3 6" xfId="3904" xr:uid="{02177805-6259-45DE-B9CA-E32BD9F2CFAA}"/>
    <cellStyle name="SAPBEXexcCritical6 3 3 7" xfId="4515" xr:uid="{487C1399-4362-4138-8940-EC83AFDBA329}"/>
    <cellStyle name="SAPBEXexcCritical6 3 4" xfId="2024" xr:uid="{9FF24087-B59B-4ECA-A285-3F6B8D2112D3}"/>
    <cellStyle name="SAPBEXexcCritical6 3 5" xfId="2193" xr:uid="{F18ADF8E-BF61-4FF2-9FAA-C79B962FEB54}"/>
    <cellStyle name="SAPBEXexcCritical6 3 6" xfId="2810" xr:uid="{7EFD9D8F-C3FB-4962-A282-53745068385A}"/>
    <cellStyle name="SAPBEXexcCritical6 3 7" xfId="3565" xr:uid="{7175EFA9-CC8C-4DB8-895C-56CAB5E818AD}"/>
    <cellStyle name="SAPBEXexcCritical6 3 8" xfId="3454" xr:uid="{08948F28-CFD5-425E-86BB-D1FA557903AA}"/>
    <cellStyle name="SAPBEXexcCritical6 3 9" xfId="4426" xr:uid="{A5542B01-6C56-4AA9-9506-1EDFD4260E1D}"/>
    <cellStyle name="SAPBEXexcCritical6 4" xfId="739" xr:uid="{B58935C8-D32E-4B8E-BFE3-2374EF10A896}"/>
    <cellStyle name="SAPBEXexcCritical6 4 2" xfId="1252" xr:uid="{259537DD-15A6-4251-A2DA-CED2CE4CB44E}"/>
    <cellStyle name="SAPBEXexcCritical6 4 2 2" xfId="2500" xr:uid="{56D63C08-DFB8-4996-94DA-C436ECDB68A7}"/>
    <cellStyle name="SAPBEXexcCritical6 4 2 3" xfId="3006" xr:uid="{CB221C5A-EF8B-4E18-A0B2-976F48983002}"/>
    <cellStyle name="SAPBEXexcCritical6 4 2 4" xfId="1918" xr:uid="{D633AE6F-CB5E-4405-9F24-CD20D065160C}"/>
    <cellStyle name="SAPBEXexcCritical6 4 2 5" xfId="2182" xr:uid="{357097A2-05A1-4567-909E-02E289432780}"/>
    <cellStyle name="SAPBEXexcCritical6 4 2 6" xfId="4035" xr:uid="{1D0F11A5-8369-4B9F-8AE7-6FD1CAE7FF0C}"/>
    <cellStyle name="SAPBEXexcCritical6 4 2 7" xfId="4062" xr:uid="{7CC0FE24-CE40-4EDE-A2DA-8963AE1AF772}"/>
    <cellStyle name="SAPBEXexcCritical6 4 3" xfId="2026" xr:uid="{5AF90A0B-3458-4AD2-AD83-26C47317A057}"/>
    <cellStyle name="SAPBEXexcCritical6 4 4" xfId="1682" xr:uid="{29D26D14-699D-42A7-A6A3-D039EC20C83D}"/>
    <cellStyle name="SAPBEXexcCritical6 4 5" xfId="2811" xr:uid="{DB3B23CB-0B6B-405C-874E-C5B9AC0CDBC6}"/>
    <cellStyle name="SAPBEXexcCritical6 4 6" xfId="3989" xr:uid="{CC0B5381-A66A-469C-9C07-BBC5D391F6C8}"/>
    <cellStyle name="SAPBEXexcCritical6 4 7" xfId="2627" xr:uid="{E083728A-4FE0-45A0-B410-61CC62BFC74F}"/>
    <cellStyle name="SAPBEXexcCritical6 4 8" xfId="4489" xr:uid="{FD629704-5B2E-4ECA-955D-9EB674835331}"/>
    <cellStyle name="SAPBEXexcCritical6 5" xfId="943" xr:uid="{D5B8BF5E-A49F-46CF-BAD1-AA62137431E0}"/>
    <cellStyle name="SAPBEXexcCritical6 5 2" xfId="1351" xr:uid="{447AEE04-4E49-458B-89A7-D33F48FE6B67}"/>
    <cellStyle name="SAPBEXexcCritical6 5 2 2" xfId="2599" xr:uid="{EDFE5908-968C-40C2-9D73-C0926245E0E3}"/>
    <cellStyle name="SAPBEXexcCritical6 5 2 3" xfId="3105" xr:uid="{BD43059A-33F4-4B97-8970-0980E2A84CA9}"/>
    <cellStyle name="SAPBEXexcCritical6 5 2 4" xfId="1691" xr:uid="{A518FB12-A18C-4C40-B0DA-73FF33D065C8}"/>
    <cellStyle name="SAPBEXexcCritical6 5 2 5" xfId="3178" xr:uid="{7293711E-3CA6-45FB-88C7-B6DEC1E0C9AA}"/>
    <cellStyle name="SAPBEXexcCritical6 5 2 6" xfId="1920" xr:uid="{1FDA63CF-B73F-4CA1-B477-E2B0BA28C6CF}"/>
    <cellStyle name="SAPBEXexcCritical6 5 2 7" xfId="4406" xr:uid="{AD48A482-62AC-4F08-AE8F-6345D36478E5}"/>
    <cellStyle name="SAPBEXexcCritical6 5 3" xfId="2211" xr:uid="{2230A620-B909-4305-AE28-90D8F13C3A2C}"/>
    <cellStyle name="SAPBEXexcCritical6 5 4" xfId="2718" xr:uid="{4F4D1E64-5F11-40A5-957B-A2791C9E8F4F}"/>
    <cellStyle name="SAPBEXexcCritical6 5 5" xfId="3343" xr:uid="{416B98A6-8C3E-4E02-BF71-744057DD841D}"/>
    <cellStyle name="SAPBEXexcCritical6 5 6" xfId="3956" xr:uid="{960CB733-FB6E-4C5F-A918-963287AF6F29}"/>
    <cellStyle name="SAPBEXexcCritical6 5 7" xfId="2302" xr:uid="{5211C134-4406-491D-91F0-FDCC3B21FFEC}"/>
    <cellStyle name="SAPBEXexcCritical6 5 8" xfId="4145" xr:uid="{9B11B601-E2FB-43D1-AA1B-89B19DF4E3AA}"/>
    <cellStyle name="SAPBEXexcCritical6 6" xfId="967" xr:uid="{11E02671-F99E-41E6-839E-2EC4E152A35E}"/>
    <cellStyle name="SAPBEXexcCritical6 7" xfId="1046" xr:uid="{92221B53-7B29-4EDB-AC79-4E3222A1FC3D}"/>
    <cellStyle name="SAPBEXexcCritical6 8" xfId="256" xr:uid="{C4D34F44-2431-4CED-98AE-6F5D46236EDC}"/>
    <cellStyle name="SAPBEXexcCritical6 8 2" xfId="1172" xr:uid="{D01CACCD-849E-4790-9DA5-9BA7C6A91901}"/>
    <cellStyle name="SAPBEXexcCritical6 8 2 2" xfId="2420" xr:uid="{95097E3A-678F-4CCB-8A9F-F1E528AB0B01}"/>
    <cellStyle name="SAPBEXexcCritical6 8 2 3" xfId="2926" xr:uid="{8A9FCDB6-F680-4324-94C1-9421762F2595}"/>
    <cellStyle name="SAPBEXexcCritical6 8 2 4" xfId="2312" xr:uid="{9BD1DAEA-6788-4DBD-8A0B-548E893D8679}"/>
    <cellStyle name="SAPBEXexcCritical6 8 2 5" xfId="3968" xr:uid="{137EB037-C977-4D88-911F-433A1066A83B}"/>
    <cellStyle name="SAPBEXexcCritical6 8 2 6" xfId="2174" xr:uid="{B2CC0EFB-2D99-494F-A58B-B09B8778600B}"/>
    <cellStyle name="SAPBEXexcCritical6 8 2 7" xfId="4475" xr:uid="{B2F8C338-462C-4B0D-AB70-35CA18B3FEED}"/>
    <cellStyle name="SAPBEXexcCritical6 8 3" xfId="1598" xr:uid="{B043578B-E62D-4108-9E71-3E0833429AAF}"/>
    <cellStyle name="SAPBEXexcCritical6 8 4" xfId="2173" xr:uid="{4BBBC4FF-347C-46E3-AB85-51E2CBEBEFE1}"/>
    <cellStyle name="SAPBEXexcCritical6 8 5" xfId="2351" xr:uid="{8207AF81-4940-47C6-A96D-073DCF9B2642}"/>
    <cellStyle name="SAPBEXexcCritical6 8 6" xfId="3872" xr:uid="{55188457-2F54-401E-AC49-2CA360A58343}"/>
    <cellStyle name="SAPBEXexcCritical6 8 7" xfId="4227" xr:uid="{D95D89E2-3783-4C5C-9F94-000BA7418221}"/>
    <cellStyle name="SAPBEXexcCritical6 8 8" xfId="4185" xr:uid="{F9068272-A1B7-4B57-9E6E-FE6CD040F988}"/>
    <cellStyle name="SAPBEXexcCritical6 9" xfId="1125" xr:uid="{3A074EF5-8B14-41FA-816D-59BF867ACCE7}"/>
    <cellStyle name="SAPBEXexcCritical6 9 2" xfId="2373" xr:uid="{20BA10C2-BC62-4809-BF79-D2F4637F8319}"/>
    <cellStyle name="SAPBEXexcCritical6 9 3" xfId="2879" xr:uid="{85C1FA95-E52F-4141-9704-0CD7ECD879BE}"/>
    <cellStyle name="SAPBEXexcCritical6 9 4" xfId="2279" xr:uid="{C4A4C31A-484C-4D4C-9064-F23868FFF315}"/>
    <cellStyle name="SAPBEXexcCritical6 9 5" xfId="3707" xr:uid="{275C42FC-6269-42DB-BED3-9C5B4CC244B7}"/>
    <cellStyle name="SAPBEXexcCritical6 9 6" xfId="3701" xr:uid="{4C9A662A-AF6B-4F7F-8F3C-5166569BD880}"/>
    <cellStyle name="SAPBEXexcCritical6 9 7" xfId="3704" xr:uid="{97C9ECEA-801E-45BB-8713-87E6D09FE8EC}"/>
    <cellStyle name="SAPBEXexcCritical6_East 1415 Budget model v1" xfId="740" xr:uid="{6B622382-BBEA-4AB5-8125-18C7BFD9BD05}"/>
    <cellStyle name="SAPBEXexcGood1" xfId="60" xr:uid="{0F032F7C-F7C8-4A0D-AAFF-A96F88A8DAB7}"/>
    <cellStyle name="SAPBEXexcGood1 10" xfId="1427" xr:uid="{C0BCAAD5-8684-4E41-9C4E-48E4E171AA34}"/>
    <cellStyle name="SAPBEXexcGood1 11" xfId="2287" xr:uid="{FC5FD8CD-383E-4215-9A5D-E8EFE3103AE9}"/>
    <cellStyle name="SAPBEXexcGood1 12" xfId="1498" xr:uid="{06A9D954-5BF5-4091-8767-1E2DA4E3B4C0}"/>
    <cellStyle name="SAPBEXexcGood1 13" xfId="3384" xr:uid="{A9FD99A8-8850-4956-8AE2-B531942F606B}"/>
    <cellStyle name="SAPBEXexcGood1 14" xfId="4003" xr:uid="{FFC75DCE-2800-4E92-B579-0C0EA83A21FB}"/>
    <cellStyle name="SAPBEXexcGood1 15" xfId="4474" xr:uid="{F88E58ED-AD20-44C4-89AF-B0B58D73FE7C}"/>
    <cellStyle name="SAPBEXexcGood1 16" xfId="5959" xr:uid="{1A06F635-D28B-4D92-A7B0-136B7FC56F90}"/>
    <cellStyle name="SAPBEXexcGood1 2" xfId="741" xr:uid="{FE1B524C-693D-410E-9FEB-209D91C339DC}"/>
    <cellStyle name="SAPBEXexcGood1 2 2" xfId="742" xr:uid="{57CCBBCC-238B-4F25-88D8-AFE75C095D32}"/>
    <cellStyle name="SAPBEXexcGood1 2 2 2" xfId="1254" xr:uid="{72EFADA4-D761-49FF-A4EA-F0DC625DC85D}"/>
    <cellStyle name="SAPBEXexcGood1 2 2 2 2" xfId="2502" xr:uid="{709182AA-32F7-4545-BED2-B4DAC789F2A6}"/>
    <cellStyle name="SAPBEXexcGood1 2 2 2 3" xfId="3008" xr:uid="{7A88B796-13DD-4B79-9551-CA01B82A199D}"/>
    <cellStyle name="SAPBEXexcGood1 2 2 2 4" xfId="1768" xr:uid="{C068348F-075A-4737-83C5-22FD02B861BE}"/>
    <cellStyle name="SAPBEXexcGood1 2 2 2 5" xfId="3415" xr:uid="{AEF0F02B-0BEA-49BB-A753-56760029B313}"/>
    <cellStyle name="SAPBEXexcGood1 2 2 2 6" xfId="3160" xr:uid="{CC4C4C7E-8AA6-49B2-ADD7-FFFF44CDE1F1}"/>
    <cellStyle name="SAPBEXexcGood1 2 2 2 7" xfId="4235" xr:uid="{405DA954-BC70-4954-88C6-23B0A533F2EE}"/>
    <cellStyle name="SAPBEXexcGood1 2 2 3" xfId="2028" xr:uid="{DE456B49-FE1B-45C8-841D-58A6E003057B}"/>
    <cellStyle name="SAPBEXexcGood1 2 2 4" xfId="1467" xr:uid="{D5CDA295-C760-40CD-AE34-A731EDEAEB4A}"/>
    <cellStyle name="SAPBEXexcGood1 2 2 5" xfId="2672" xr:uid="{CBC860DB-F48A-409B-BD7D-DD3DAE6A11CD}"/>
    <cellStyle name="SAPBEXexcGood1 2 2 6" xfId="3883" xr:uid="{E1A853E9-C0EC-4F82-9D9C-21E75F70575D}"/>
    <cellStyle name="SAPBEXexcGood1 2 2 7" xfId="2790" xr:uid="{0B9EBA2B-C448-418D-A1E6-7652B179D052}"/>
    <cellStyle name="SAPBEXexcGood1 2 2 8" xfId="4314" xr:uid="{4C6B5B4D-A994-40EE-9AB9-7067990B5EF2}"/>
    <cellStyle name="SAPBEXexcGood1 2 3" xfId="1253" xr:uid="{DCE2A530-F034-4A6D-9A93-1753B05600A8}"/>
    <cellStyle name="SAPBEXexcGood1 2 3 2" xfId="2501" xr:uid="{2932D30F-47CD-4529-A5F3-0B2B996813D7}"/>
    <cellStyle name="SAPBEXexcGood1 2 3 3" xfId="3007" xr:uid="{CF7C2E5E-2102-45D6-A77E-0E947E56D75B}"/>
    <cellStyle name="SAPBEXexcGood1 2 3 4" xfId="3198" xr:uid="{D18D6DC9-8C8B-4886-B493-25050AAF0EBE}"/>
    <cellStyle name="SAPBEXexcGood1 2 3 5" xfId="3491" xr:uid="{786E1859-9E05-4DC5-AE30-29164BB04994}"/>
    <cellStyle name="SAPBEXexcGood1 2 3 6" xfId="1905" xr:uid="{33BE69A8-26DA-42AB-A575-C869F923E026}"/>
    <cellStyle name="SAPBEXexcGood1 2 3 7" xfId="4431" xr:uid="{C4B1BAFA-9BC0-46D3-BC5C-0CC28E18083E}"/>
    <cellStyle name="SAPBEXexcGood1 2 4" xfId="2027" xr:uid="{2884B25D-D0F0-4E80-BA8D-49BD2F0D95A3}"/>
    <cellStyle name="SAPBEXexcGood1 2 5" xfId="1683" xr:uid="{600320BF-6A0E-44AC-A80A-63A4A8B62957}"/>
    <cellStyle name="SAPBEXexcGood1 2 6" xfId="2685" xr:uid="{DD938336-D552-4F9E-87C8-A506C80D9313}"/>
    <cellStyle name="SAPBEXexcGood1 2 7" xfId="3169" xr:uid="{F5A78FCA-933F-4CA5-9C29-AA560F2F130F}"/>
    <cellStyle name="SAPBEXexcGood1 2 8" xfId="2328" xr:uid="{915ABA07-A663-472B-BFAE-839B6BC5618B}"/>
    <cellStyle name="SAPBEXexcGood1 2 9" xfId="4257" xr:uid="{B05CDF2E-F74D-4ED0-BBE7-1F8F3DB978B9}"/>
    <cellStyle name="SAPBEXexcGood1 3" xfId="743" xr:uid="{212CC8E5-6B19-4A88-BED8-0D0FFE189D08}"/>
    <cellStyle name="SAPBEXexcGood1 3 2" xfId="744" xr:uid="{E8DD3A0C-2C37-4608-AC8E-69CD85E1F0A6}"/>
    <cellStyle name="SAPBEXexcGood1 3 2 2" xfId="1256" xr:uid="{0889B33B-DD62-4112-86C7-239451B71BA5}"/>
    <cellStyle name="SAPBEXexcGood1 3 2 2 2" xfId="2504" xr:uid="{5BD9EF04-B821-49FE-BD3A-1A5E8E03DFFC}"/>
    <cellStyle name="SAPBEXexcGood1 3 2 2 3" xfId="3010" xr:uid="{78F6BEEB-E7C2-44CB-96E6-6F9A8245F06A}"/>
    <cellStyle name="SAPBEXexcGood1 3 2 2 4" xfId="1770" xr:uid="{8D7CF703-E8A1-4C85-A517-38A888B5D18C}"/>
    <cellStyle name="SAPBEXexcGood1 3 2 2 5" xfId="2838" xr:uid="{DEDD6CCB-DD66-48AF-8C13-1E7593458A39}"/>
    <cellStyle name="SAPBEXexcGood1 3 2 2 6" xfId="2669" xr:uid="{22F1660D-B701-42F0-B909-27E02546B1BF}"/>
    <cellStyle name="SAPBEXexcGood1 3 2 2 7" xfId="3577" xr:uid="{C69A8FC0-7843-4A16-A843-232304778758}"/>
    <cellStyle name="SAPBEXexcGood1 3 2 3" xfId="2030" xr:uid="{19CA9DE7-D8CE-4AE8-AE13-30E95C90F40B}"/>
    <cellStyle name="SAPBEXexcGood1 3 2 4" xfId="1731" xr:uid="{19C359CE-987D-4284-B829-03159FC3A453}"/>
    <cellStyle name="SAPBEXexcGood1 3 2 5" xfId="3562" xr:uid="{89F8EBB2-9594-4FC2-9936-BC69E59B2A17}"/>
    <cellStyle name="SAPBEXexcGood1 3 2 6" xfId="2153" xr:uid="{C45C12CE-F3BB-4917-89E4-A41B93CBDF87}"/>
    <cellStyle name="SAPBEXexcGood1 3 2 7" xfId="1959" xr:uid="{3AF2F557-ADD8-4D8C-911D-17B2122D48F5}"/>
    <cellStyle name="SAPBEXexcGood1 3 2 8" xfId="4205" xr:uid="{E6DBAEF6-4F4E-473D-9FB5-D519E689FC2D}"/>
    <cellStyle name="SAPBEXexcGood1 3 3" xfId="1255" xr:uid="{7F45D997-A8EC-4787-8137-A585DA175CF3}"/>
    <cellStyle name="SAPBEXexcGood1 3 3 2" xfId="2503" xr:uid="{7D2026F2-1CA7-4DCB-B271-91D9359AA671}"/>
    <cellStyle name="SAPBEXexcGood1 3 3 3" xfId="3009" xr:uid="{62DD9005-0784-4530-864D-885ECA861E5B}"/>
    <cellStyle name="SAPBEXexcGood1 3 3 4" xfId="1769" xr:uid="{0E9C3FBA-D4E5-4454-95B7-35702C6732AB}"/>
    <cellStyle name="SAPBEXexcGood1 3 3 5" xfId="3615" xr:uid="{7FC8F973-4353-4EC7-A5A8-8CDC580058CF}"/>
    <cellStyle name="SAPBEXexcGood1 3 3 6" xfId="2337" xr:uid="{1D6CB51C-2086-45B8-AF0D-1B444F881701}"/>
    <cellStyle name="SAPBEXexcGood1 3 3 7" xfId="4242" xr:uid="{8CFC476B-5234-4B3B-B410-C38FD665E2ED}"/>
    <cellStyle name="SAPBEXexcGood1 3 4" xfId="2029" xr:uid="{5F75060E-97E9-4E32-8921-9A540E34191E}"/>
    <cellStyle name="SAPBEXexcGood1 3 5" xfId="1535" xr:uid="{48A73684-C726-4042-A612-777A01E8EA59}"/>
    <cellStyle name="SAPBEXexcGood1 3 6" xfId="3576" xr:uid="{DB9ACF03-4827-4F16-A3F4-B8D78C61337E}"/>
    <cellStyle name="SAPBEXexcGood1 3 7" xfId="3954" xr:uid="{FDD775E1-2033-4967-AA0A-82986C3924B2}"/>
    <cellStyle name="SAPBEXexcGood1 3 8" xfId="4018" xr:uid="{51E3B4A5-0580-4FA0-A1B9-8A5AD2D2C1A5}"/>
    <cellStyle name="SAPBEXexcGood1 3 9" xfId="4203" xr:uid="{1013786F-B5EF-4CB9-8BE8-DD5778D4B8D8}"/>
    <cellStyle name="SAPBEXexcGood1 4" xfId="745" xr:uid="{4F44F01B-5F47-464D-A04D-B79C7B00FAE0}"/>
    <cellStyle name="SAPBEXexcGood1 4 2" xfId="1257" xr:uid="{EA50880C-E4BB-4B2F-B061-6A0354EA0352}"/>
    <cellStyle name="SAPBEXexcGood1 4 2 2" xfId="2505" xr:uid="{0335EDEE-E7BE-46A5-932E-78EC95AF07BA}"/>
    <cellStyle name="SAPBEXexcGood1 4 2 3" xfId="3011" xr:uid="{DA28EACE-B8EA-4C88-B858-5D4E86041BA7}"/>
    <cellStyle name="SAPBEXexcGood1 4 2 4" xfId="1767" xr:uid="{3FEB7769-0713-4068-89CD-73BD3DA8183D}"/>
    <cellStyle name="SAPBEXexcGood1 4 2 5" xfId="2757" xr:uid="{A4B2F508-6975-46C6-A1D5-035A12A9AFD0}"/>
    <cellStyle name="SAPBEXexcGood1 4 2 6" xfId="3698" xr:uid="{245443AF-4DC7-41D3-B7E5-B5D3D9F61801}"/>
    <cellStyle name="SAPBEXexcGood1 4 2 7" xfId="3856" xr:uid="{2DAD2E88-9C80-40EA-A915-CAC242097320}"/>
    <cellStyle name="SAPBEXexcGood1 4 3" xfId="2031" xr:uid="{40CA9091-427C-4CA7-9A61-07FD11B4D508}"/>
    <cellStyle name="SAPBEXexcGood1 4 4" xfId="2268" xr:uid="{09873909-C13E-445E-95E8-8378B3C2486B}"/>
    <cellStyle name="SAPBEXexcGood1 4 5" xfId="2733" xr:uid="{FE857AD4-FF6C-41BB-9C85-7158ECE0C5D8}"/>
    <cellStyle name="SAPBEXexcGood1 4 6" xfId="2741" xr:uid="{2F96ED2E-482F-4C11-A85E-DAF141A39138}"/>
    <cellStyle name="SAPBEXexcGood1 4 7" xfId="2740" xr:uid="{CB396B83-FBC0-42CE-BC7E-11DE2A15BD20}"/>
    <cellStyle name="SAPBEXexcGood1 4 8" xfId="4405" xr:uid="{2990E636-856C-4C03-989F-7997FB764DC4}"/>
    <cellStyle name="SAPBEXexcGood1 5" xfId="944" xr:uid="{E2C3B561-F657-416D-8FF7-C4BAEC5DC365}"/>
    <cellStyle name="SAPBEXexcGood1 5 2" xfId="1352" xr:uid="{10F17BE8-141B-467B-AB56-989F4962EBCD}"/>
    <cellStyle name="SAPBEXexcGood1 5 2 2" xfId="2600" xr:uid="{AB9D0645-FC89-4840-831E-5A39A7C018F9}"/>
    <cellStyle name="SAPBEXexcGood1 5 2 3" xfId="3106" xr:uid="{34F95425-A101-4ED2-A5F7-1013C445A1F5}"/>
    <cellStyle name="SAPBEXexcGood1 5 2 4" xfId="1415" xr:uid="{33E2B148-5400-4C0A-81E9-93425C791DDD}"/>
    <cellStyle name="SAPBEXexcGood1 5 2 5" xfId="3293" xr:uid="{F134F9E0-BF24-4A3F-A98D-688C26FCFB9F}"/>
    <cellStyle name="SAPBEXexcGood1 5 2 6" xfId="3841" xr:uid="{F10A61E0-94D3-49A5-8FF4-7A8C773F402F}"/>
    <cellStyle name="SAPBEXexcGood1 5 2 7" xfId="4154" xr:uid="{F392AAE4-59CC-4282-B385-2DDC762F7C53}"/>
    <cellStyle name="SAPBEXexcGood1 5 3" xfId="2212" xr:uid="{BC6FC1D9-25D7-4C6D-AE01-62C998F8B802}"/>
    <cellStyle name="SAPBEXexcGood1 5 4" xfId="2719" xr:uid="{3363B052-17FE-4111-ABC9-B49AC29AEA72}"/>
    <cellStyle name="SAPBEXexcGood1 5 5" xfId="3323" xr:uid="{16B88035-C316-421A-8915-C08D8331F445}"/>
    <cellStyle name="SAPBEXexcGood1 5 6" xfId="3170" xr:uid="{C0CFEEEF-BEB1-4083-BF04-00D9EFC90575}"/>
    <cellStyle name="SAPBEXexcGood1 5 7" xfId="3424" xr:uid="{1E067A78-A15B-4253-ADFF-375007A2636B}"/>
    <cellStyle name="SAPBEXexcGood1 5 8" xfId="3990" xr:uid="{289D7092-E2A5-45FD-99A6-BDF540A0A5B1}"/>
    <cellStyle name="SAPBEXexcGood1 6" xfId="968" xr:uid="{F1A89709-D5A3-4E66-B702-1534C5BA391F}"/>
    <cellStyle name="SAPBEXexcGood1 7" xfId="1045" xr:uid="{9B3D2957-AF6E-4D1E-A75E-30219EBD39CD}"/>
    <cellStyle name="SAPBEXexcGood1 8" xfId="257" xr:uid="{D32A001B-572D-4433-978F-8C0E23F95F11}"/>
    <cellStyle name="SAPBEXexcGood1 8 2" xfId="1173" xr:uid="{A39EC331-4575-46DF-B485-6B16BDC6BBA6}"/>
    <cellStyle name="SAPBEXexcGood1 8 2 2" xfId="2421" xr:uid="{59157615-72F1-49D6-A475-9DBF6ABDAAC2}"/>
    <cellStyle name="SAPBEXexcGood1 8 2 3" xfId="2927" xr:uid="{09940F20-3E37-4919-8F06-9DD13F6BA1EB}"/>
    <cellStyle name="SAPBEXexcGood1 8 2 4" xfId="1794" xr:uid="{550731D4-6F13-41AE-85E7-6BA1601149C8}"/>
    <cellStyle name="SAPBEXexcGood1 8 2 5" xfId="2845" xr:uid="{9496AAC8-D97C-4ABD-B7F2-62D1142023DB}"/>
    <cellStyle name="SAPBEXexcGood1 8 2 6" xfId="2670" xr:uid="{DFD7B0EB-38C0-4CAD-A8B8-86159E1EF37D}"/>
    <cellStyle name="SAPBEXexcGood1 8 2 7" xfId="4456" xr:uid="{17AA6003-8F87-4C16-AE97-445F869A745E}"/>
    <cellStyle name="SAPBEXexcGood1 8 3" xfId="1599" xr:uid="{1616C4C6-A1F6-4176-A49E-41E2AFA829FB}"/>
    <cellStyle name="SAPBEXexcGood1 8 4" xfId="1937" xr:uid="{F201F680-2865-46D7-815C-98803824E322}"/>
    <cellStyle name="SAPBEXexcGood1 8 5" xfId="3299" xr:uid="{125DFEFD-290B-49A3-B2B2-89386CD2C417}"/>
    <cellStyle name="SAPBEXexcGood1 8 6" xfId="3653" xr:uid="{055FF49C-7A1B-452C-BFED-925AE2302B18}"/>
    <cellStyle name="SAPBEXexcGood1 8 7" xfId="3980" xr:uid="{AD4E44C2-1855-44F1-B15F-BE9C8987922D}"/>
    <cellStyle name="SAPBEXexcGood1 8 8" xfId="2066" xr:uid="{CBBE2200-0346-4826-808B-A2775376DBE8}"/>
    <cellStyle name="SAPBEXexcGood1 9" xfId="1126" xr:uid="{C87EEF5B-3B86-4883-B6B5-D2276F55F91A}"/>
    <cellStyle name="SAPBEXexcGood1 9 2" xfId="2374" xr:uid="{094E173E-0514-410B-90E2-6E2DE94583DE}"/>
    <cellStyle name="SAPBEXexcGood1 9 3" xfId="2880" xr:uid="{39ACA9AE-02E3-453F-BDC1-63878280BF81}"/>
    <cellStyle name="SAPBEXexcGood1 9 4" xfId="1806" xr:uid="{C0A6A756-E522-4BCB-84A0-A6FD954F01D0}"/>
    <cellStyle name="SAPBEXexcGood1 9 5" xfId="2808" xr:uid="{CB337530-2DF1-4CD8-AEA3-5998112FB9F0}"/>
    <cellStyle name="SAPBEXexcGood1 9 6" xfId="4137" xr:uid="{4FB3EC8C-F34B-45A4-9595-99030E6B8A05}"/>
    <cellStyle name="SAPBEXexcGood1 9 7" xfId="4241" xr:uid="{F91C6879-3D2A-4AFF-BA2E-FD9082FC9F28}"/>
    <cellStyle name="SAPBEXexcGood1_East 1415 Budget model v1" xfId="746" xr:uid="{CEBEAF4D-9F7B-4412-9D68-7B70B5C9A722}"/>
    <cellStyle name="SAPBEXexcGood2" xfId="61" xr:uid="{DA94F515-0D9E-484D-BE77-ED7DB4004140}"/>
    <cellStyle name="SAPBEXexcGood2 10" xfId="1428" xr:uid="{FE8787F9-4BC1-45C9-B9A6-6E2356BABEFE}"/>
    <cellStyle name="SAPBEXexcGood2 11" xfId="2253" xr:uid="{B6890C5A-6082-4421-838B-1F2330ABED37}"/>
    <cellStyle name="SAPBEXexcGood2 12" xfId="3290" xr:uid="{F150AB15-BCD5-44F0-9FF2-8DE053A30CBC}"/>
    <cellStyle name="SAPBEXexcGood2 13" xfId="3959" xr:uid="{EDD9A185-2F82-4576-92BA-C5B0236A5A50}"/>
    <cellStyle name="SAPBEXexcGood2 14" xfId="4251" xr:uid="{DFBE31D8-9054-4A39-817F-AAD494EBCC08}"/>
    <cellStyle name="SAPBEXexcGood2 15" xfId="4220" xr:uid="{9BFCF863-6219-4AD2-86E2-8937D32DDBE2}"/>
    <cellStyle name="SAPBEXexcGood2 16" xfId="5960" xr:uid="{5F8B2E68-3FB6-4BFE-B5E5-E8925E24C897}"/>
    <cellStyle name="SAPBEXexcGood2 2" xfId="747" xr:uid="{F4778A77-D50E-424E-B4B9-E3208969B93E}"/>
    <cellStyle name="SAPBEXexcGood2 2 2" xfId="748" xr:uid="{F00B9508-5720-419C-9856-BB41AA93685F}"/>
    <cellStyle name="SAPBEXexcGood2 2 2 2" xfId="1259" xr:uid="{85F228FE-7F91-4356-8D42-649D3D103778}"/>
    <cellStyle name="SAPBEXexcGood2 2 2 2 2" xfId="2507" xr:uid="{D3CD93A2-0194-4798-AB0B-87C3E5EC178A}"/>
    <cellStyle name="SAPBEXexcGood2 2 2 2 3" xfId="3013" xr:uid="{A97B969E-C4F5-46B8-8DB9-CF97F7B9E934}"/>
    <cellStyle name="SAPBEXexcGood2 2 2 2 4" xfId="1504" xr:uid="{3E2841EF-1B29-4164-8081-8FEC0460A5A9}"/>
    <cellStyle name="SAPBEXexcGood2 2 2 2 5" xfId="3706" xr:uid="{14AAA58E-881C-48A8-9FAE-928560F48252}"/>
    <cellStyle name="SAPBEXexcGood2 2 2 2 6" xfId="1908" xr:uid="{BE770FF0-E697-4407-9370-827681B30CCD}"/>
    <cellStyle name="SAPBEXexcGood2 2 2 2 7" xfId="4424" xr:uid="{204641F4-3FF0-46BC-A3D2-BA7EB7376CBE}"/>
    <cellStyle name="SAPBEXexcGood2 2 2 3" xfId="2033" xr:uid="{BB933157-6DE0-403E-B8A4-9DF495BE6DD9}"/>
    <cellStyle name="SAPBEXexcGood2 2 2 4" xfId="1686" xr:uid="{D0BFE3EF-E993-4786-B5A3-4D594DD2E5F2}"/>
    <cellStyle name="SAPBEXexcGood2 2 2 5" xfId="3218" xr:uid="{12969D17-3FA2-49F4-BD69-BC346CA83EC9}"/>
    <cellStyle name="SAPBEXexcGood2 2 2 6" xfId="2363" xr:uid="{B28BA8EB-5A67-4C81-B7AF-687409AE4AAE}"/>
    <cellStyle name="SAPBEXexcGood2 2 2 7" xfId="3307" xr:uid="{A7539CF8-6E1E-4181-8541-6A179E8C7FBA}"/>
    <cellStyle name="SAPBEXexcGood2 2 2 8" xfId="1586" xr:uid="{3961CBA3-3CAC-4356-9058-4AE5750ED9FE}"/>
    <cellStyle name="SAPBEXexcGood2 2 3" xfId="1258" xr:uid="{0FBB5F84-B9DB-4490-9A00-666FDAE9C449}"/>
    <cellStyle name="SAPBEXexcGood2 2 3 2" xfId="2506" xr:uid="{85F71532-B634-4AF4-9E5C-5FC33658EE44}"/>
    <cellStyle name="SAPBEXexcGood2 2 3 3" xfId="3012" xr:uid="{388C52B0-36AA-407C-991E-C0072F0D99D1}"/>
    <cellStyle name="SAPBEXexcGood2 2 3 4" xfId="2200" xr:uid="{A3A9289A-F9E2-491B-9DF6-1EA68DB50DD5}"/>
    <cellStyle name="SAPBEXexcGood2 2 3 5" xfId="1779" xr:uid="{03B0477B-7D13-473E-B4BB-6E23EB6D50A7}"/>
    <cellStyle name="SAPBEXexcGood2 2 3 6" xfId="3791" xr:uid="{27CCF75B-7FD1-4066-9CBA-E0444648F917}"/>
    <cellStyle name="SAPBEXexcGood2 2 3 7" xfId="4495" xr:uid="{D0B21271-C03A-4AFF-8E5A-46CC549BE4FC}"/>
    <cellStyle name="SAPBEXexcGood2 2 4" xfId="2032" xr:uid="{55FDB97D-77D3-45AC-B305-3AB3E965F1A1}"/>
    <cellStyle name="SAPBEXexcGood2 2 5" xfId="1685" xr:uid="{59835357-D278-4224-98C2-6B16FF98C1C4}"/>
    <cellStyle name="SAPBEXexcGood2 2 6" xfId="3236" xr:uid="{DFF1CF1B-FEF1-4293-BA99-FE7A751A651B}"/>
    <cellStyle name="SAPBEXexcGood2 2 7" xfId="3982" xr:uid="{9A6A9067-4E44-419B-B4E4-86EA198923F4}"/>
    <cellStyle name="SAPBEXexcGood2 2 8" xfId="2164" xr:uid="{5F8512F1-49F8-4C65-B671-4FEA4EC8787D}"/>
    <cellStyle name="SAPBEXexcGood2 2 9" xfId="4182" xr:uid="{2EE726A0-D8EF-47F4-8693-B750E0DCDC1E}"/>
    <cellStyle name="SAPBEXexcGood2 3" xfId="749" xr:uid="{C8CE466B-1C18-4B0A-A7E2-B50D581F7184}"/>
    <cellStyle name="SAPBEXexcGood2 3 2" xfId="750" xr:uid="{5049D91F-E973-4825-9496-B59F83EA4699}"/>
    <cellStyle name="SAPBEXexcGood2 3 2 2" xfId="1261" xr:uid="{2B98EC96-7A2C-4CAB-B10E-5F43D5DE5774}"/>
    <cellStyle name="SAPBEXexcGood2 3 2 2 2" xfId="2509" xr:uid="{85DDF043-EF86-4350-810D-2898BAC8BDE2}"/>
    <cellStyle name="SAPBEXexcGood2 3 2 2 3" xfId="3015" xr:uid="{2B663F51-1C0A-4A5E-86EF-264090CDA534}"/>
    <cellStyle name="SAPBEXexcGood2 3 2 2 4" xfId="3283" xr:uid="{19B1E188-9AEA-43CE-8F3E-551A2FCE69A0}"/>
    <cellStyle name="SAPBEXexcGood2 3 2 2 5" xfId="3633" xr:uid="{9B957725-104B-47EC-87D5-2C3B475DAD61}"/>
    <cellStyle name="SAPBEXexcGood2 3 2 2 6" xfId="4031" xr:uid="{A2CBF0F4-A8A9-4664-B748-8A04A81413AD}"/>
    <cellStyle name="SAPBEXexcGood2 3 2 2 7" xfId="3584" xr:uid="{A7063531-787E-4BBD-8E0F-56DD11425DB7}"/>
    <cellStyle name="SAPBEXexcGood2 3 2 3" xfId="2035" xr:uid="{FBF93E0E-933B-4A5E-B4FA-696CB0B1E9CC}"/>
    <cellStyle name="SAPBEXexcGood2 3 2 4" xfId="1533" xr:uid="{57848EFC-A1CE-4D54-AE70-69A7882E0B22}"/>
    <cellStyle name="SAPBEXexcGood2 3 2 5" xfId="2861" xr:uid="{4EED8555-7BA0-4155-A92C-1B16E4D57F75}"/>
    <cellStyle name="SAPBEXexcGood2 3 2 6" xfId="3836" xr:uid="{902B5FD1-34FE-4AAA-B1EC-6D23EB17A5BE}"/>
    <cellStyle name="SAPBEXexcGood2 3 2 7" xfId="4272" xr:uid="{2BE89A15-5401-4A9B-9FF0-4C3260E73795}"/>
    <cellStyle name="SAPBEXexcGood2 3 2 8" xfId="3685" xr:uid="{C968F0AD-C326-4779-BCAD-AC215473F9C0}"/>
    <cellStyle name="SAPBEXexcGood2 3 3" xfId="1260" xr:uid="{B8472689-4274-4079-A982-5A678868C969}"/>
    <cellStyle name="SAPBEXexcGood2 3 3 2" xfId="2508" xr:uid="{46D938B1-590D-4A9A-8596-B3F83B0CEFBB}"/>
    <cellStyle name="SAPBEXexcGood2 3 3 3" xfId="3014" xr:uid="{DD2E1DDA-5B69-4FAD-8642-BB002F6EA26D}"/>
    <cellStyle name="SAPBEXexcGood2 3 3 4" xfId="1771" xr:uid="{980B11E4-25D7-45AD-B3D3-28CA9E28727E}"/>
    <cellStyle name="SAPBEXexcGood2 3 3 5" xfId="3688" xr:uid="{A602B7C1-AECB-4427-8B23-3AC8AA57CE68}"/>
    <cellStyle name="SAPBEXexcGood2 3 3 6" xfId="4084" xr:uid="{35DC9B82-B852-4345-B642-084E29FF572F}"/>
    <cellStyle name="SAPBEXexcGood2 3 3 7" xfId="1898" xr:uid="{B2F8A1EE-C386-40CD-A70F-1F1B5FC3F45F}"/>
    <cellStyle name="SAPBEXexcGood2 3 4" xfId="2034" xr:uid="{EBD68936-5D55-4E72-9926-36DF24686CDE}"/>
    <cellStyle name="SAPBEXexcGood2 3 5" xfId="1466" xr:uid="{F0AA8076-AE1D-4E0A-9639-9FADA7EFC28F}"/>
    <cellStyle name="SAPBEXexcGood2 3 6" xfId="2868" xr:uid="{A5C8232B-0FCD-49FD-BF87-00B88C941C87}"/>
    <cellStyle name="SAPBEXexcGood2 3 7" xfId="3148" xr:uid="{D0E1625C-6080-4A72-B50B-69943193B050}"/>
    <cellStyle name="SAPBEXexcGood2 3 8" xfId="4273" xr:uid="{DEE134EB-ABEA-4216-B2CA-3C2C34DBAE3A}"/>
    <cellStyle name="SAPBEXexcGood2 3 9" xfId="4260" xr:uid="{E4E0CD12-C04E-4200-BD49-BD6CE4E0FB30}"/>
    <cellStyle name="SAPBEXexcGood2 4" xfId="751" xr:uid="{446B1520-681C-4A6B-93DB-1A726B38DF64}"/>
    <cellStyle name="SAPBEXexcGood2 4 2" xfId="1262" xr:uid="{17305B92-EDCF-4724-9491-AAE4E190C168}"/>
    <cellStyle name="SAPBEXexcGood2 4 2 2" xfId="2510" xr:uid="{945F0C12-9F10-462B-A572-CDB66AE0FBE5}"/>
    <cellStyle name="SAPBEXexcGood2 4 2 3" xfId="3016" xr:uid="{6E8D611C-D4CD-4AC1-A58C-35C6C90E2DB1}"/>
    <cellStyle name="SAPBEXexcGood2 4 2 4" xfId="3216" xr:uid="{8A10912D-2240-4A7E-8EAE-D6CD344ED1D6}"/>
    <cellStyle name="SAPBEXexcGood2 4 2 5" xfId="3481" xr:uid="{A675A4C8-7A24-4084-86C2-F095B154E5BF}"/>
    <cellStyle name="SAPBEXexcGood2 4 2 6" xfId="1831" xr:uid="{EFEB946C-C094-499C-B91F-B78864504EAE}"/>
    <cellStyle name="SAPBEXexcGood2 4 2 7" xfId="4390" xr:uid="{79EB311D-7FAE-42CB-9F40-15786F2C7061}"/>
    <cellStyle name="SAPBEXexcGood2 4 3" xfId="2036" xr:uid="{88193AE1-5F69-4821-AC44-034D457B2D13}"/>
    <cellStyle name="SAPBEXexcGood2 4 4" xfId="1652" xr:uid="{A0D11BAC-8771-4AC5-BF64-986699273CFB}"/>
    <cellStyle name="SAPBEXexcGood2 4 5" xfId="3570" xr:uid="{4502FC3F-B0A5-48D0-A767-5C51AF70C0ED}"/>
    <cellStyle name="SAPBEXexcGood2 4 6" xfId="3976" xr:uid="{4B0D1436-5070-417C-BB90-1C764AF4BC18}"/>
    <cellStyle name="SAPBEXexcGood2 4 7" xfId="4170" xr:uid="{EB11DDC5-DC8C-4F07-B6ED-C40355255DB1}"/>
    <cellStyle name="SAPBEXexcGood2 4 8" xfId="4221" xr:uid="{66C13F01-B457-4400-9B4A-5B39DFDF52FE}"/>
    <cellStyle name="SAPBEXexcGood2 5" xfId="945" xr:uid="{387239DB-6CC2-4471-99A5-41E792654035}"/>
    <cellStyle name="SAPBEXexcGood2 5 2" xfId="1353" xr:uid="{4B19EFCE-9770-42A8-86AD-407BCD86B4C6}"/>
    <cellStyle name="SAPBEXexcGood2 5 2 2" xfId="2601" xr:uid="{E9BF9687-3D7F-4473-BD49-3B1292B18053}"/>
    <cellStyle name="SAPBEXexcGood2 5 2 3" xfId="3107" xr:uid="{1E1A5D5B-988A-4DF4-B90D-FAD6FDB96D9E}"/>
    <cellStyle name="SAPBEXexcGood2 5 2 4" xfId="1478" xr:uid="{9C7D1723-6380-4019-9BEB-FC1B17D79921}"/>
    <cellStyle name="SAPBEXexcGood2 5 2 5" xfId="3916" xr:uid="{7489C9CB-A222-4900-9045-0A0A11D6FBD7}"/>
    <cellStyle name="SAPBEXexcGood2 5 2 6" xfId="4169" xr:uid="{56A1A79C-DD8E-4819-9BEF-268216EDD394}"/>
    <cellStyle name="SAPBEXexcGood2 5 2 7" xfId="4459" xr:uid="{9FE74532-F01F-43B5-AC1D-143F77011243}"/>
    <cellStyle name="SAPBEXexcGood2 5 3" xfId="2213" xr:uid="{90E9077E-37E6-4CB6-94B5-BAB6D3B681DF}"/>
    <cellStyle name="SAPBEXexcGood2 5 4" xfId="2720" xr:uid="{2A21B119-EBF9-48D7-8C92-E0E22CCCCCB0}"/>
    <cellStyle name="SAPBEXexcGood2 5 5" xfId="2336" xr:uid="{A06CE4F9-095A-4762-843F-F9C80691E731}"/>
    <cellStyle name="SAPBEXexcGood2 5 6" xfId="2332" xr:uid="{A9CF21F0-62C6-4E36-ABF4-A0B4002C8615}"/>
    <cellStyle name="SAPBEXexcGood2 5 7" xfId="3938" xr:uid="{73838A7B-C0B0-4961-9E3D-8B4A7A822F0F}"/>
    <cellStyle name="SAPBEXexcGood2 5 8" xfId="3259" xr:uid="{DD18D279-3715-4BAD-AE49-389CADD8BB52}"/>
    <cellStyle name="SAPBEXexcGood2 6" xfId="969" xr:uid="{7EEBB3E5-18B0-4A8F-A981-4EEF31E084B4}"/>
    <cellStyle name="SAPBEXexcGood2 7" xfId="1044" xr:uid="{8488C05C-6B5F-4644-A771-796DF31B164F}"/>
    <cellStyle name="SAPBEXexcGood2 8" xfId="258" xr:uid="{86C999C5-70EC-463B-B3BD-0BE22F100CCD}"/>
    <cellStyle name="SAPBEXexcGood2 8 2" xfId="1174" xr:uid="{AB1679AF-C807-4BB6-9D01-D9C1E7681DE6}"/>
    <cellStyle name="SAPBEXexcGood2 8 2 2" xfId="2422" xr:uid="{699824C8-A706-4A35-B68B-52DCD093FB20}"/>
    <cellStyle name="SAPBEXexcGood2 8 2 3" xfId="2928" xr:uid="{E838635F-0CB9-4336-8D50-730FB3BA5135}"/>
    <cellStyle name="SAPBEXexcGood2 8 2 4" xfId="2662" xr:uid="{A26C64D6-DA13-4555-B858-BA1A0F41F03F}"/>
    <cellStyle name="SAPBEXexcGood2 8 2 5" xfId="3517" xr:uid="{62F22278-A855-4BDD-9BDB-988879D17A79}"/>
    <cellStyle name="SAPBEXexcGood2 8 2 6" xfId="4134" xr:uid="{B48624D2-BC10-42BE-BFC1-0E89D99A647F}"/>
    <cellStyle name="SAPBEXexcGood2 8 2 7" xfId="4315" xr:uid="{1E343B2B-6B1F-44F6-A48A-D4D7A8805C21}"/>
    <cellStyle name="SAPBEXexcGood2 8 3" xfId="1600" xr:uid="{DD25F6EB-1EB8-41A0-B69A-6582584671C6}"/>
    <cellStyle name="SAPBEXexcGood2 8 4" xfId="1936" xr:uid="{2F3EDFE7-CD78-4757-95C3-8D041CC77EFB}"/>
    <cellStyle name="SAPBEXexcGood2 8 5" xfId="3253" xr:uid="{506C44EA-072C-445B-B92F-17F2B4A3EAE6}"/>
    <cellStyle name="SAPBEXexcGood2 8 6" xfId="3773" xr:uid="{D0C4735B-2194-45D3-96A3-00AE3BEE6D13}"/>
    <cellStyle name="SAPBEXexcGood2 8 7" xfId="3226" xr:uid="{48CE2BEA-0821-45C5-80EB-E982D1B7494C}"/>
    <cellStyle name="SAPBEXexcGood2 8 8" xfId="3554" xr:uid="{379FFC1E-B9AF-4AA0-A157-8F0FC778434B}"/>
    <cellStyle name="SAPBEXexcGood2 9" xfId="1127" xr:uid="{763941A0-726F-4802-AF3F-073F3FBA580A}"/>
    <cellStyle name="SAPBEXexcGood2 9 2" xfId="2375" xr:uid="{6104C60A-00AA-45C1-B121-448135EE36DA}"/>
    <cellStyle name="SAPBEXexcGood2 9 3" xfId="2881" xr:uid="{D9B5CB08-1DD8-4CC0-ADA4-A71AFA1362A4}"/>
    <cellStyle name="SAPBEXexcGood2 9 4" xfId="2191" xr:uid="{FA458C86-64D1-491A-A869-EE5D92CD2872}"/>
    <cellStyle name="SAPBEXexcGood2 9 5" xfId="3640" xr:uid="{178916E1-E913-4FC1-A627-113D245D78A4}"/>
    <cellStyle name="SAPBEXexcGood2 9 6" xfId="4119" xr:uid="{90EEBBD2-7631-4966-A987-EC3874185B1B}"/>
    <cellStyle name="SAPBEXexcGood2 9 7" xfId="3733" xr:uid="{1A52B780-2C9C-4068-8694-A669C427EECF}"/>
    <cellStyle name="SAPBEXexcGood2_East 1415 Budget model v1" xfId="752" xr:uid="{D56ACBEA-977A-45D6-AE9F-336AFDA44555}"/>
    <cellStyle name="SAPBEXexcGood3" xfId="62" xr:uid="{779BCEB4-A537-4EB4-B0D9-255C37B626DD}"/>
    <cellStyle name="SAPBEXexcGood3 10" xfId="1429" xr:uid="{DDE5BE52-6A94-46B8-968A-1F52783EDBAE}"/>
    <cellStyle name="SAPBEXexcGood3 11" xfId="2288" xr:uid="{73C44920-31CE-4982-B02C-3640963AEEB8}"/>
    <cellStyle name="SAPBEXexcGood3 12" xfId="3560" xr:uid="{1231BF86-D330-4384-9E9E-0B75F59413ED}"/>
    <cellStyle name="SAPBEXexcGood3 13" xfId="3650" xr:uid="{6DDD244C-2D5E-466B-87D1-C56CAD110607}"/>
    <cellStyle name="SAPBEXexcGood3 14" xfId="4002" xr:uid="{EB7B640E-C1F2-4EA1-AEDC-C9F33C2B07CF}"/>
    <cellStyle name="SAPBEXexcGood3 15" xfId="3854" xr:uid="{3324AF66-19E5-485F-8DE1-B431DDFFA6C5}"/>
    <cellStyle name="SAPBEXexcGood3 16" xfId="5961" xr:uid="{BD9E84BC-DDED-404A-986A-6472D3B1353B}"/>
    <cellStyle name="SAPBEXexcGood3 2" xfId="753" xr:uid="{0F8D629E-7173-427A-B8AA-F7D6E0673A8D}"/>
    <cellStyle name="SAPBEXexcGood3 2 2" xfId="754" xr:uid="{98175E5A-CBFC-4457-806F-257FEB14153B}"/>
    <cellStyle name="SAPBEXexcGood3 2 2 2" xfId="1264" xr:uid="{9DB53BA3-ED5D-49C2-B78B-3D72028E0F4E}"/>
    <cellStyle name="SAPBEXexcGood3 2 2 2 2" xfId="2512" xr:uid="{E4DB74F8-ED90-47B4-B7A3-8B17F8D9D845}"/>
    <cellStyle name="SAPBEXexcGood3 2 2 2 3" xfId="3018" xr:uid="{6C1882B8-97F3-487C-844C-90995545F51F}"/>
    <cellStyle name="SAPBEXexcGood3 2 2 2 4" xfId="2705" xr:uid="{2ABF69BE-C307-4D1B-B8FC-540DC472EBA9}"/>
    <cellStyle name="SAPBEXexcGood3 2 2 2 5" xfId="3715" xr:uid="{6E12AE9C-CBD3-41D5-897B-45D09B50F6FC}"/>
    <cellStyle name="SAPBEXexcGood3 2 2 2 6" xfId="3763" xr:uid="{787E8D98-9886-4024-875C-200A67517495}"/>
    <cellStyle name="SAPBEXexcGood3 2 2 2 7" xfId="3992" xr:uid="{7C5281E8-7968-4265-9D05-0820E6673425}"/>
    <cellStyle name="SAPBEXexcGood3 2 2 3" xfId="2038" xr:uid="{0432751B-3C59-4F04-978C-9D05E891D695}"/>
    <cellStyle name="SAPBEXexcGood3 2 2 4" xfId="1743" xr:uid="{56135083-D408-42F4-9085-2333164DA51D}"/>
    <cellStyle name="SAPBEXexcGood3 2 2 5" xfId="1902" xr:uid="{2CABCB23-3CA1-426C-A6E9-7C7A5A5C33BB}"/>
    <cellStyle name="SAPBEXexcGood3 2 2 6" xfId="3764" xr:uid="{1B57E791-B3A4-442A-88E0-22A5E51516BF}"/>
    <cellStyle name="SAPBEXexcGood3 2 2 7" xfId="4015" xr:uid="{1CEBD3D8-2D6C-44FE-AA8F-11135DE1FA2E}"/>
    <cellStyle name="SAPBEXexcGood3 2 2 8" xfId="4433" xr:uid="{7AFE82B5-F961-4197-BC18-39655DB44A0C}"/>
    <cellStyle name="SAPBEXexcGood3 2 3" xfId="1263" xr:uid="{189C62CE-FD7B-4DE0-98DF-3DCED5532F8E}"/>
    <cellStyle name="SAPBEXexcGood3 2 3 2" xfId="2511" xr:uid="{647AA69F-500E-4959-BF8D-02796CCABF66}"/>
    <cellStyle name="SAPBEXexcGood3 2 3 3" xfId="3017" xr:uid="{80A5E45B-9EBA-4C4E-A0D1-01A885F4BACC}"/>
    <cellStyle name="SAPBEXexcGood3 2 3 4" xfId="2828" xr:uid="{18289F30-7AC5-4CAC-9DFB-321F3C159525}"/>
    <cellStyle name="SAPBEXexcGood3 2 3 5" xfId="3814" xr:uid="{CC46FF11-0EBC-4148-902D-230E468A8BD5}"/>
    <cellStyle name="SAPBEXexcGood3 2 3 6" xfId="2342" xr:uid="{623496C5-AEB5-42F6-9126-68343831FE0F}"/>
    <cellStyle name="SAPBEXexcGood3 2 3 7" xfId="3965" xr:uid="{65F9963B-BB26-4FFC-8984-1946949E8A4C}"/>
    <cellStyle name="SAPBEXexcGood3 2 4" xfId="2037" xr:uid="{E1633F01-4266-4B41-B9C2-6F72BE2F4664}"/>
    <cellStyle name="SAPBEXexcGood3 2 5" xfId="2186" xr:uid="{7BA63EEA-097B-4A76-ADC4-66FE3B78DDBA}"/>
    <cellStyle name="SAPBEXexcGood3 2 6" xfId="1509" xr:uid="{10F36199-AAF3-4031-9344-02C969603E27}"/>
    <cellStyle name="SAPBEXexcGood3 2 7" xfId="3775" xr:uid="{FE01212D-5264-4C70-A803-026C329D0FC7}"/>
    <cellStyle name="SAPBEXexcGood3 2 8" xfId="3238" xr:uid="{BD7BC0BC-FF32-488E-89A7-956EF10FC8A1}"/>
    <cellStyle name="SAPBEXexcGood3 2 9" xfId="4434" xr:uid="{547CCC67-3CFA-4498-B194-82201CBFEAAC}"/>
    <cellStyle name="SAPBEXexcGood3 3" xfId="755" xr:uid="{9C14BA0B-BE4B-470E-9A9D-9A0AD47A4877}"/>
    <cellStyle name="SAPBEXexcGood3 3 2" xfId="756" xr:uid="{218E7FE2-E0E8-45A7-94FB-85D69AAD98A1}"/>
    <cellStyle name="SAPBEXexcGood3 3 2 2" xfId="1266" xr:uid="{98EC17B7-E626-444E-8382-4D218FEB1E1B}"/>
    <cellStyle name="SAPBEXexcGood3 3 2 2 2" xfId="2514" xr:uid="{81C99E71-88C4-40ED-8FFB-28C273AB90A9}"/>
    <cellStyle name="SAPBEXexcGood3 3 2 2 3" xfId="3020" xr:uid="{5D494DAF-4BB3-4E1D-A80F-A20F7D96B553}"/>
    <cellStyle name="SAPBEXexcGood3 3 2 2 4" xfId="3132" xr:uid="{10F9C38D-B219-4D17-B786-666E0F21421E}"/>
    <cellStyle name="SAPBEXexcGood3 3 2 2 5" xfId="1520" xr:uid="{821403B3-81B7-40CB-B7FA-A29018FB42DE}"/>
    <cellStyle name="SAPBEXexcGood3 3 2 2 6" xfId="1400" xr:uid="{4DE5CC04-5968-43D5-8A99-A86E1E210B7E}"/>
    <cellStyle name="SAPBEXexcGood3 3 2 2 7" xfId="4480" xr:uid="{0CF4CDBA-DB13-4A50-8405-3F2D3033359C}"/>
    <cellStyle name="SAPBEXexcGood3 3 2 3" xfId="2040" xr:uid="{00B3FF8F-5A13-425A-9174-B2BB01E82F46}"/>
    <cellStyle name="SAPBEXexcGood3 3 2 4" xfId="1688" xr:uid="{84906A95-5653-4FDF-ACDC-70BD985D2FE5}"/>
    <cellStyle name="SAPBEXexcGood3 3 2 5" xfId="2742" xr:uid="{48A2ABFC-2C14-48A1-8E09-9B51642877D4}"/>
    <cellStyle name="SAPBEXexcGood3 3 2 6" xfId="3600" xr:uid="{4E1EA1AF-171C-43DD-A2AB-C67918223CC9}"/>
    <cellStyle name="SAPBEXexcGood3 3 2 7" xfId="1797" xr:uid="{FFA47726-5E8F-4D8A-85A1-5AAC70D502E6}"/>
    <cellStyle name="SAPBEXexcGood3 3 2 8" xfId="2235" xr:uid="{D9431DA7-8EFB-48FF-8208-05A97158475D}"/>
    <cellStyle name="SAPBEXexcGood3 3 3" xfId="1265" xr:uid="{18DE6CBC-92BE-471F-9C0E-AD6850657899}"/>
    <cellStyle name="SAPBEXexcGood3 3 3 2" xfId="2513" xr:uid="{D9DBA8FA-2EEE-4F09-8B41-6A6F75F8EFAB}"/>
    <cellStyle name="SAPBEXexcGood3 3 3 3" xfId="3019" xr:uid="{DD671CBE-E126-40BC-83CF-BB7BFFCD342E}"/>
    <cellStyle name="SAPBEXexcGood3 3 3 4" xfId="1732" xr:uid="{89FBE12C-3C1F-4EAD-BF62-3FE6A0451D84}"/>
    <cellStyle name="SAPBEXexcGood3 3 3 5" xfId="3786" xr:uid="{DBCA1CA0-4891-4598-B7D0-106BF94584DC}"/>
    <cellStyle name="SAPBEXexcGood3 3 3 6" xfId="3641" xr:uid="{3088054F-84CA-4376-9801-3AA18DA6E9F3}"/>
    <cellStyle name="SAPBEXexcGood3 3 3 7" xfId="4296" xr:uid="{56943D7B-16C6-4FFA-9C66-3F20DCFF84AB}"/>
    <cellStyle name="SAPBEXexcGood3 3 4" xfId="2039" xr:uid="{16F7C1BB-A114-4758-825E-2800D1F35C9E}"/>
    <cellStyle name="SAPBEXexcGood3 3 5" xfId="1687" xr:uid="{CF764BD2-BD68-452B-9F53-5C52E37FB513}"/>
    <cellStyle name="SAPBEXexcGood3 3 6" xfId="2311" xr:uid="{D2CABD90-5158-421B-AB47-D9A8375C1521}"/>
    <cellStyle name="SAPBEXexcGood3 3 7" xfId="3296" xr:uid="{45887566-1D4D-4459-80F3-0CB5661F6A9E}"/>
    <cellStyle name="SAPBEXexcGood3 3 8" xfId="4197" xr:uid="{4AC95AB7-353F-4D07-9ECC-AE9FB709A5A7}"/>
    <cellStyle name="SAPBEXexcGood3 3 9" xfId="4309" xr:uid="{B310B86D-46FD-479C-9DDB-8537B7C53249}"/>
    <cellStyle name="SAPBEXexcGood3 4" xfId="757" xr:uid="{33C90E14-B8AA-4C32-9364-D2A04ECBE23E}"/>
    <cellStyle name="SAPBEXexcGood3 4 2" xfId="1267" xr:uid="{1CBF595A-C4F1-4365-B49F-DC8EA2200D9B}"/>
    <cellStyle name="SAPBEXexcGood3 4 2 2" xfId="2515" xr:uid="{CE3C47F4-9EE5-433A-8F23-42F501B77B65}"/>
    <cellStyle name="SAPBEXexcGood3 4 2 3" xfId="3021" xr:uid="{60ECC309-4FBD-430A-9E7F-8554A8EDEE19}"/>
    <cellStyle name="SAPBEXexcGood3 4 2 4" xfId="1773" xr:uid="{4ECA4A46-3659-42BE-A701-2ACCDF2FF9DB}"/>
    <cellStyle name="SAPBEXexcGood3 4 2 5" xfId="3844" xr:uid="{8778239D-ADCD-49B2-9A18-C15DE0F7AA43}"/>
    <cellStyle name="SAPBEXexcGood3 4 2 6" xfId="4082" xr:uid="{B5818B46-F0C3-4650-BC29-E46DFF7246AB}"/>
    <cellStyle name="SAPBEXexcGood3 4 2 7" xfId="4422" xr:uid="{65198591-D6F0-4BBF-BBC9-542CCB9AC76A}"/>
    <cellStyle name="SAPBEXexcGood3 4 3" xfId="2041" xr:uid="{F5ED273E-074B-4E6D-8675-723DD46D7D81}"/>
    <cellStyle name="SAPBEXexcGood3 4 4" xfId="1689" xr:uid="{129BD627-90DD-4F59-AE85-33C04E8E9AEC}"/>
    <cellStyle name="SAPBEXexcGood3 4 5" xfId="1906" xr:uid="{53A912F5-CF23-4CA3-A846-D7F560BB68E0}"/>
    <cellStyle name="SAPBEXexcGood3 4 6" xfId="3177" xr:uid="{86977F8C-F46E-435D-A2F9-845FF41433CE}"/>
    <cellStyle name="SAPBEXexcGood3 4 7" xfId="4177" xr:uid="{AEB6942C-5E23-4CF8-9750-B170C7B17F78}"/>
    <cellStyle name="SAPBEXexcGood3 4 8" xfId="4486" xr:uid="{AEEF093B-864C-437B-AFBF-A4530D079CA1}"/>
    <cellStyle name="SAPBEXexcGood3 5" xfId="946" xr:uid="{BF5ED8FA-7DC7-4880-8796-AC0B6EDF8C65}"/>
    <cellStyle name="SAPBEXexcGood3 5 2" xfId="1354" xr:uid="{F783E5A5-266D-45D2-BFB3-7C7EA8A40A69}"/>
    <cellStyle name="SAPBEXexcGood3 5 2 2" xfId="2602" xr:uid="{FD2235AC-91FC-4CF7-88D3-CA596489545C}"/>
    <cellStyle name="SAPBEXexcGood3 5 2 3" xfId="3108" xr:uid="{43CAA666-ECDB-4E32-B96D-64361B3EFC91}"/>
    <cellStyle name="SAPBEXexcGood3 5 2 4" xfId="3267" xr:uid="{EC087855-CE89-4BED-A899-E95EBB1BB262}"/>
    <cellStyle name="SAPBEXexcGood3 5 2 5" xfId="3221" xr:uid="{E604B79C-481D-463B-A134-814274FFD7EE}"/>
    <cellStyle name="SAPBEXexcGood3 5 2 6" xfId="3888" xr:uid="{77C0106D-9167-41C3-9EFF-E1D957B923AF}"/>
    <cellStyle name="SAPBEXexcGood3 5 2 7" xfId="4382" xr:uid="{1A37F2D7-88C9-4099-8574-7E0849157340}"/>
    <cellStyle name="SAPBEXexcGood3 5 3" xfId="2214" xr:uid="{A8B84F62-F7C4-461E-BC4F-D950E51AF277}"/>
    <cellStyle name="SAPBEXexcGood3 5 4" xfId="2721" xr:uid="{F8BA27FD-097A-48FE-972D-2C96C4EF5DDC}"/>
    <cellStyle name="SAPBEXexcGood3 5 5" xfId="1818" xr:uid="{B1FC046B-0D0A-4F7E-9FBB-A583369C0036}"/>
    <cellStyle name="SAPBEXexcGood3 5 6" xfId="3877" xr:uid="{E879D5D1-421E-4834-B61B-CD7E97D38360}"/>
    <cellStyle name="SAPBEXexcGood3 5 7" xfId="3834" xr:uid="{ED16FE34-D73B-4589-B39E-7899925A80FC}"/>
    <cellStyle name="SAPBEXexcGood3 5 8" xfId="4446" xr:uid="{F81A01B4-9B50-4B32-8815-84979CD578BF}"/>
    <cellStyle name="SAPBEXexcGood3 6" xfId="970" xr:uid="{B89A6F66-467B-4A13-8E06-EB8AAF340A60}"/>
    <cellStyle name="SAPBEXexcGood3 7" xfId="1043" xr:uid="{18A5171E-3AE4-42D8-B8EE-B305954840B3}"/>
    <cellStyle name="SAPBEXexcGood3 8" xfId="259" xr:uid="{C84CA26D-4422-4921-B372-B5D293697C56}"/>
    <cellStyle name="SAPBEXexcGood3 8 2" xfId="1175" xr:uid="{F61EA5C4-F487-4D7A-843D-49FDC4E18300}"/>
    <cellStyle name="SAPBEXexcGood3 8 2 2" xfId="2423" xr:uid="{51749FE5-B411-4210-9363-143C99A91A49}"/>
    <cellStyle name="SAPBEXexcGood3 8 2 3" xfId="2929" xr:uid="{F8E8F3A3-1B24-4EED-A7D8-A75207A12C80}"/>
    <cellStyle name="SAPBEXexcGood3 8 2 4" xfId="2314" xr:uid="{3A142593-8ECA-4848-A3B2-91E6E511FE68}"/>
    <cellStyle name="SAPBEXexcGood3 8 2 5" xfId="3485" xr:uid="{42FB92C9-1811-4ED9-8E9B-4CD70E544DB8}"/>
    <cellStyle name="SAPBEXexcGood3 8 2 6" xfId="4122" xr:uid="{347A0268-37CC-491F-8FC8-F26F05AA071D}"/>
    <cellStyle name="SAPBEXexcGood3 8 2 7" xfId="4285" xr:uid="{561557D4-CEFC-4CE6-88D0-6C835E830EDA}"/>
    <cellStyle name="SAPBEXexcGood3 8 3" xfId="1601" xr:uid="{413EEE03-87D2-4942-BA00-D1A1D31F2716}"/>
    <cellStyle name="SAPBEXexcGood3 8 4" xfId="1935" xr:uid="{F1DCA480-CFFE-44CC-8919-C987480D67B8}"/>
    <cellStyle name="SAPBEXexcGood3 8 5" xfId="3555" xr:uid="{F97E4CB7-30AE-4A91-94DA-56BDCF5F0D68}"/>
    <cellStyle name="SAPBEXexcGood3 8 6" xfId="3130" xr:uid="{FB4A2FF3-2E14-4A72-B5AD-1FCF81A4C6AC}"/>
    <cellStyle name="SAPBEXexcGood3 8 7" xfId="3545" xr:uid="{BA030844-A47F-448C-83C0-EF018C89047E}"/>
    <cellStyle name="SAPBEXexcGood3 8 8" xfId="4069" xr:uid="{9D624E92-0EF8-4EDE-A13A-46C64194E4D9}"/>
    <cellStyle name="SAPBEXexcGood3 9" xfId="1128" xr:uid="{7BB20989-4056-43D0-8799-9BE0DD48C590}"/>
    <cellStyle name="SAPBEXexcGood3 9 2" xfId="2376" xr:uid="{8D7AF4F8-C6F1-4DC5-A9D9-B19FFF249932}"/>
    <cellStyle name="SAPBEXexcGood3 9 3" xfId="2882" xr:uid="{009C18B0-4D25-44B8-9397-B862A5CEC56E}"/>
    <cellStyle name="SAPBEXexcGood3 9 4" xfId="1627" xr:uid="{1EE6CC95-49D7-4D26-A9D3-027D1E8ED091}"/>
    <cellStyle name="SAPBEXexcGood3 9 5" xfId="3150" xr:uid="{877E98AE-68B0-45F2-90D1-C7C3613D6AFE}"/>
    <cellStyle name="SAPBEXexcGood3 9 6" xfId="3808" xr:uid="{B0826960-1814-4E8E-8F82-7F31ED6219C7}"/>
    <cellStyle name="SAPBEXexcGood3 9 7" xfId="4453" xr:uid="{D89A79C7-F68E-4729-AD70-8853A6CB8ECE}"/>
    <cellStyle name="SAPBEXexcGood3_East 1415 Budget model v1" xfId="758" xr:uid="{0F05D64C-F01A-45F5-9160-A926630A5D5C}"/>
    <cellStyle name="SAPBEXfilterDrill" xfId="63" xr:uid="{03B6CC22-6961-4F41-8BCF-23FA160A6D40}"/>
    <cellStyle name="SAPBEXfilterDrill 2" xfId="759" xr:uid="{2855332F-8D08-42E9-9A0C-396E136CBD54}"/>
    <cellStyle name="SAPBEXfilterDrill 2 2" xfId="760" xr:uid="{C341713B-697A-4B1B-A03E-4C4A084A9317}"/>
    <cellStyle name="SAPBEXfilterDrill 3" xfId="761" xr:uid="{1A2FF822-7CDF-4AC4-A7D7-1C795C8CDBCB}"/>
    <cellStyle name="SAPBEXfilterDrill 3 2" xfId="762" xr:uid="{D0ED5D87-50AB-4FE0-A054-DA1A157BA60D}"/>
    <cellStyle name="SAPBEXfilterDrill 4" xfId="763" xr:uid="{BBE6B79B-0DC0-4D6F-BBD5-7F0E164F1912}"/>
    <cellStyle name="SAPBEXfilterDrill 5" xfId="947" xr:uid="{E141C27F-767D-4716-B2C4-062BCE7EEB3E}"/>
    <cellStyle name="SAPBEXfilterDrill 5 2" xfId="1355" xr:uid="{3CF63FF4-0D3B-475B-88A1-E7365714D5FA}"/>
    <cellStyle name="SAPBEXfilterDrill 5 2 2" xfId="2603" xr:uid="{500E0774-310A-4CD6-95F5-581DE5E60E93}"/>
    <cellStyle name="SAPBEXfilterDrill 5 2 3" xfId="3109" xr:uid="{A04638A7-4096-4E84-833B-9B0AC68079A2}"/>
    <cellStyle name="SAPBEXfilterDrill 5 2 4" xfId="3196" xr:uid="{B8C9171C-8AF0-4214-B7F4-EA4DB1E97331}"/>
    <cellStyle name="SAPBEXfilterDrill 5 2 5" xfId="3632" xr:uid="{FFD4F9B1-0A32-4E3B-9B30-2624D4813165}"/>
    <cellStyle name="SAPBEXfilterDrill 5 2 6" xfId="2238" xr:uid="{26DB6BFE-BD97-4748-80BF-F8183CA83A74}"/>
    <cellStyle name="SAPBEXfilterDrill 5 2 7" xfId="4429" xr:uid="{DCCB87A5-DDE9-4566-BBBD-D21E72A77D95}"/>
    <cellStyle name="SAPBEXfilterDrill 5 3" xfId="2215" xr:uid="{C200DC6B-4BC4-4A6F-A737-93BB8677E190}"/>
    <cellStyle name="SAPBEXfilterDrill 5 4" xfId="2722" xr:uid="{3E583522-112C-47B0-8944-27ECB8157622}"/>
    <cellStyle name="SAPBEXfilterDrill 5 5" xfId="3289" xr:uid="{238FFF38-F6EA-40EA-8898-1B19520537C7}"/>
    <cellStyle name="SAPBEXfilterDrill 5 6" xfId="2786" xr:uid="{1A980818-0C24-4551-B736-F9FD4332ADD3}"/>
    <cellStyle name="SAPBEXfilterDrill 5 7" xfId="3145" xr:uid="{151FB6DD-F10B-43E0-89E6-DF47FB9280A8}"/>
    <cellStyle name="SAPBEXfilterDrill 5 8" xfId="3691" xr:uid="{A9ADC417-B9D0-4230-8976-4C3AB16D013A}"/>
    <cellStyle name="SAPBEXfilterDrill 6" xfId="971" xr:uid="{BAC43A59-677E-4DD8-B92C-E9A825F555F2}"/>
    <cellStyle name="SAPBEXfilterDrill 7" xfId="1042" xr:uid="{895F89F6-44EB-4B8C-BB0B-F649ADE4B99E}"/>
    <cellStyle name="SAPBEXfilterDrill 8" xfId="260" xr:uid="{648E41FB-F2CC-4F3F-9A62-7EAE9F3F06D5}"/>
    <cellStyle name="SAPBEXfilterDrill 8 2" xfId="1176" xr:uid="{E9AEEE6B-EB65-4BF8-895A-B4EAA5BA78DC}"/>
    <cellStyle name="SAPBEXfilterDrill 8 2 2" xfId="2424" xr:uid="{EEA700EE-5D6F-4389-ACFF-C382F05CCC2A}"/>
    <cellStyle name="SAPBEXfilterDrill 8 2 3" xfId="2930" xr:uid="{057F4CD4-4EE1-453B-9A92-081F8E27D7A6}"/>
    <cellStyle name="SAPBEXfilterDrill 8 2 4" xfId="1954" xr:uid="{8D86A8C6-75FF-420E-B99F-47BCFCF0B097}"/>
    <cellStyle name="SAPBEXfilterDrill 8 2 5" xfId="3489" xr:uid="{F0EE7EE0-5D40-4D9B-BD78-0B9AAFB4E12F}"/>
    <cellStyle name="SAPBEXfilterDrill 8 2 6" xfId="4129" xr:uid="{2EEB9281-B35B-4AC2-A5CB-AB02F46E3CC1}"/>
    <cellStyle name="SAPBEXfilterDrill 8 2 7" xfId="4455" xr:uid="{43FC7BDA-7E92-48B2-B162-6F9BA31B3D0D}"/>
    <cellStyle name="SAPBEXfilterDrill 8 3" xfId="1602" xr:uid="{64CECAAB-C82C-4DD9-9A24-0B2AAA8A5EC6}"/>
    <cellStyle name="SAPBEXfilterDrill 8 4" xfId="1934" xr:uid="{8B6EB16B-F6B6-436D-B297-0BC47F1850D9}"/>
    <cellStyle name="SAPBEXfilterDrill 8 5" xfId="3233" xr:uid="{B9DD6D4E-6F32-41E4-BA7B-E90F95F886BD}"/>
    <cellStyle name="SAPBEXfilterDrill 8 6" xfId="3501" xr:uid="{1C1D3EDE-B01D-4256-A128-9F07446919B1}"/>
    <cellStyle name="SAPBEXfilterDrill 8 7" xfId="3240" xr:uid="{7D2FCA34-3484-472D-84F5-8BE3F8C18618}"/>
    <cellStyle name="SAPBEXfilterDrill 8 8" xfId="3716" xr:uid="{C4E71547-C091-4E0B-A284-350943657DD5}"/>
    <cellStyle name="SAPBEXfilterDrill 9" xfId="5962" xr:uid="{292A421D-F4FA-4CAA-AABD-7970D908D30B}"/>
    <cellStyle name="SAPBEXfilterDrill_East 1415 Budget model v1" xfId="764" xr:uid="{0B089364-2027-4649-9B54-4A7B644F8520}"/>
    <cellStyle name="SAPBEXfilterItem" xfId="64" xr:uid="{07825567-782F-43F0-BEFC-E085361ECEEA}"/>
    <cellStyle name="SAPBEXfilterItem 2" xfId="765" xr:uid="{A08B6908-A106-4ADB-96E5-8C47A062F73A}"/>
    <cellStyle name="SAPBEXfilterItem 2 2" xfId="766" xr:uid="{42394EEA-75A2-40DA-B576-C803C2FACDB1}"/>
    <cellStyle name="SAPBEXfilterItem 3" xfId="767" xr:uid="{05AA7C44-1AC1-4C0F-A21C-D8FD6C3DA033}"/>
    <cellStyle name="SAPBEXfilterItem 3 2" xfId="768" xr:uid="{87EA63E0-7DF9-4C5D-8614-3A57BF80D60E}"/>
    <cellStyle name="SAPBEXfilterItem 4" xfId="972" xr:uid="{24D6AFB9-88DB-4388-845B-B4CAA07C2377}"/>
    <cellStyle name="SAPBEXfilterItem 5" xfId="1041" xr:uid="{CF5C83EB-ED86-4853-8BC2-77E3715E0E29}"/>
    <cellStyle name="SAPBEXfilterItem 6" xfId="1060" xr:uid="{ABCB57C0-4AB7-454B-8D14-E92D1403C3DA}"/>
    <cellStyle name="SAPBEXfilterItem 6 2" xfId="1368" xr:uid="{459D7E1B-C915-48AB-A3EE-E0CAEBAFD024}"/>
    <cellStyle name="SAPBEXfilterItem 6 2 2" xfId="2616" xr:uid="{251FC228-F588-478A-9301-34CE6BE1FAB2}"/>
    <cellStyle name="SAPBEXfilterItem 6 2 3" xfId="3122" xr:uid="{D5E8A202-B5DF-43E3-8C7B-65674A71DD08}"/>
    <cellStyle name="SAPBEXfilterItem 6 2 4" xfId="1780" xr:uid="{E8D454CD-AA51-4A73-A83F-9850CE58C18E}"/>
    <cellStyle name="SAPBEXfilterItem 6 2 5" xfId="3475" xr:uid="{FAA037B7-F039-4540-89B6-BF82645E3E51}"/>
    <cellStyle name="SAPBEXfilterItem 6 2 6" xfId="4279" xr:uid="{CD0AF808-BFEF-4B6D-BF22-6B8B86C793E0}"/>
    <cellStyle name="SAPBEXfilterItem 6 2 7" xfId="4367" xr:uid="{442735CD-1370-4D5D-AA47-7A373BB3C4F9}"/>
    <cellStyle name="SAPBEXfilterItem 6 3" xfId="2318" xr:uid="{93A89549-50AC-45E7-B025-80F8D641050B}"/>
    <cellStyle name="SAPBEXfilterItem 6 4" xfId="2817" xr:uid="{EC49C724-EA1F-4F19-8467-5D2D7FFCC682}"/>
    <cellStyle name="SAPBEXfilterItem 6 5" xfId="3275" xr:uid="{A94A04E7-F001-4C09-88A1-960F79222E15}"/>
    <cellStyle name="SAPBEXfilterItem 6 6" xfId="1829" xr:uid="{EE3CF3BD-E41F-4826-87C7-CD0E244E749A}"/>
    <cellStyle name="SAPBEXfilterItem 6 7" xfId="3192" xr:uid="{47856B60-F104-4EA3-9887-559C7DA8D640}"/>
    <cellStyle name="SAPBEXfilterItem 6 8" xfId="4354" xr:uid="{DF2AECEF-6963-41BB-9538-02E2E466FE32}"/>
    <cellStyle name="SAPBEXfilterItem 7" xfId="261" xr:uid="{AB494522-36DD-4D0F-8002-D17F80699D3A}"/>
    <cellStyle name="SAPBEXfilterItem 7 2" xfId="1177" xr:uid="{C985D584-C170-4659-919C-7F364A372B73}"/>
    <cellStyle name="SAPBEXfilterItem 7 2 2" xfId="2425" xr:uid="{848AB63B-C3DF-4077-ABEE-A00506696059}"/>
    <cellStyle name="SAPBEXfilterItem 7 2 3" xfId="2931" xr:uid="{AC4BB0FE-12C1-4CF8-BC65-D94E9EC62CC6}"/>
    <cellStyle name="SAPBEXfilterItem 7 2 4" xfId="1975" xr:uid="{BEE089BA-11BF-48E1-AED1-2143C4CFBECA}"/>
    <cellStyle name="SAPBEXfilterItem 7 2 5" xfId="2329" xr:uid="{FBC5732D-0CCE-4C8D-A838-A3CCFED9AC93}"/>
    <cellStyle name="SAPBEXfilterItem 7 2 6" xfId="4132" xr:uid="{05FC27CC-9FEF-4060-91CA-5363B914B76D}"/>
    <cellStyle name="SAPBEXfilterItem 7 2 7" xfId="4245" xr:uid="{71C4DF15-017D-4AC8-8C00-EF323D2C7058}"/>
    <cellStyle name="SAPBEXfilterItem 7 3" xfId="1603" xr:uid="{F7562F95-DB32-4ACB-B9FF-D701FEFED728}"/>
    <cellStyle name="SAPBEXfilterItem 7 4" xfId="1933" xr:uid="{13C099DD-7177-42F7-AD74-097B14C34225}"/>
    <cellStyle name="SAPBEXfilterItem 7 5" xfId="3509" xr:uid="{A9B5215E-4367-4CD8-94B6-6390E485F126}"/>
    <cellStyle name="SAPBEXfilterItem 7 6" xfId="3417" xr:uid="{C6E51700-20A4-493F-AD8B-A0856CD59F58}"/>
    <cellStyle name="SAPBEXfilterItem 7 7" xfId="4158" xr:uid="{670C89E0-417D-4D36-8851-C39FEDC34F65}"/>
    <cellStyle name="SAPBEXfilterItem 7 8" xfId="4352" xr:uid="{10565CA2-B83C-4F49-B96F-9C93CDA2AEE5}"/>
    <cellStyle name="SAPBEXfilterItem 8" xfId="5963" xr:uid="{C055371A-EEF2-4BF9-9123-A583DBF579D5}"/>
    <cellStyle name="SAPBEXfilterText" xfId="65" xr:uid="{6696A8AC-5FF2-410C-A6B1-124FA94062C4}"/>
    <cellStyle name="SAPBEXfilterText 2" xfId="769" xr:uid="{6E44AE9B-1FD7-4471-974E-F967FB3D945D}"/>
    <cellStyle name="SAPBEXfilterText 2 2" xfId="770" xr:uid="{498C51D1-01B0-4390-99EC-D2DDE24A70D6}"/>
    <cellStyle name="SAPBEXfilterText 3" xfId="771" xr:uid="{B1DC7E53-C8F1-4BA9-8C68-EB6F175C839F}"/>
    <cellStyle name="SAPBEXfilterText 3 2" xfId="772" xr:uid="{02BC1ED3-477F-4B93-B5A1-1AB8A2A8DC24}"/>
    <cellStyle name="SAPBEXfilterText 4" xfId="973" xr:uid="{056CD549-6F4B-4D0B-8CC3-AC9928A61B27}"/>
    <cellStyle name="SAPBEXfilterText 5" xfId="1040" xr:uid="{68DAB261-3974-47B6-8870-4D4F8DD6FCDB}"/>
    <cellStyle name="SAPBEXfilterText 6" xfId="1061" xr:uid="{FEC5DF83-650D-43AF-BC48-1DAEDE1DA3D2}"/>
    <cellStyle name="SAPBEXfilterText 6 2" xfId="1369" xr:uid="{705D5F72-D868-4E9A-9CC9-8469BAFC9E49}"/>
    <cellStyle name="SAPBEXfilterText 6 2 2" xfId="2617" xr:uid="{F1DBE362-06C9-47F8-82C3-0AAF285DCB5F}"/>
    <cellStyle name="SAPBEXfilterText 6 2 3" xfId="3123" xr:uid="{83B07441-A7C0-464A-B5DF-3CA6E74DEF3A}"/>
    <cellStyle name="SAPBEXfilterText 6 2 4" xfId="1778" xr:uid="{065BDE22-10ED-483D-9277-D1593A0D8467}"/>
    <cellStyle name="SAPBEXfilterText 6 2 5" xfId="1919" xr:uid="{FA3615A5-D989-4B9F-A51B-C4F4B1DD128B}"/>
    <cellStyle name="SAPBEXfilterText 6 2 6" xfId="4280" xr:uid="{85137DA6-2DC9-4B85-8468-EA224E7B5D20}"/>
    <cellStyle name="SAPBEXfilterText 6 2 7" xfId="4339" xr:uid="{8FD8DD48-3AFF-4280-9E41-C5A25396573F}"/>
    <cellStyle name="SAPBEXfilterText 6 3" xfId="2319" xr:uid="{D6D59FF1-065C-4115-B88B-FDBD13D6735B}"/>
    <cellStyle name="SAPBEXfilterText 6 4" xfId="2818" xr:uid="{383ED40C-F9F0-4705-8124-754C6D81DB47}"/>
    <cellStyle name="SAPBEXfilterText 6 5" xfId="3207" xr:uid="{AB1F0325-9856-4773-AC98-1E86DF82842E}"/>
    <cellStyle name="SAPBEXfilterText 6 6" xfId="3839" xr:uid="{7A99C8AA-28F1-4645-8DD5-B9567CD4EB09}"/>
    <cellStyle name="SAPBEXfilterText 6 7" xfId="2306" xr:uid="{EFCCE4B8-B344-41E4-8022-BEC645C6E295}"/>
    <cellStyle name="SAPBEXfilterText 6 8" xfId="4167" xr:uid="{413E3B49-2264-4EB7-A1DD-A533B839EDB4}"/>
    <cellStyle name="SAPBEXfilterText 7" xfId="262" xr:uid="{2E5501B3-D2A1-454D-95D1-CF1E0FEC916E}"/>
    <cellStyle name="SAPBEXfilterText 7 2" xfId="1178" xr:uid="{CC65E3F7-17DC-482C-8C78-69BA998720E5}"/>
    <cellStyle name="SAPBEXfilterText 7 2 2" xfId="2426" xr:uid="{CA2595B4-8E9B-4201-9234-6E83D2FE8800}"/>
    <cellStyle name="SAPBEXfilterText 7 2 3" xfId="2932" xr:uid="{3709DFD3-907B-42A7-A751-CB7E35AA699E}"/>
    <cellStyle name="SAPBEXfilterText 7 2 4" xfId="1499" xr:uid="{178C89AC-AB7C-4409-B064-5454A7D7CADA}"/>
    <cellStyle name="SAPBEXfilterText 7 2 5" xfId="3524" xr:uid="{1E0EB71E-9F42-4D24-9893-C17B4D66CF87}"/>
    <cellStyle name="SAPBEXfilterText 7 2 6" xfId="4126" xr:uid="{E3411DBA-429D-4701-9B00-C1D8F7853641}"/>
    <cellStyle name="SAPBEXfilterText 7 2 7" xfId="3887" xr:uid="{C4B8AAF6-10CA-4C98-95EA-248F2A673DDC}"/>
    <cellStyle name="SAPBEXfilterText 7 3" xfId="1604" xr:uid="{6995A58E-DF8F-42D3-B97C-9575C1F3B4EF}"/>
    <cellStyle name="SAPBEXfilterText 7 4" xfId="1932" xr:uid="{E1C803CA-D28B-4F1D-810E-F86523BC3C08}"/>
    <cellStyle name="SAPBEXfilterText 7 5" xfId="3510" xr:uid="{7DBBDD6B-0E25-45F5-BEB1-FE22EE1474C5}"/>
    <cellStyle name="SAPBEXfilterText 7 6" xfId="3680" xr:uid="{614FB756-8451-465F-A966-B39119A18449}"/>
    <cellStyle name="SAPBEXfilterText 7 7" xfId="4188" xr:uid="{AC6B45CD-6139-4E66-A4C6-47A63040BB30}"/>
    <cellStyle name="SAPBEXfilterText 7 8" xfId="4316" xr:uid="{BE32DE86-8501-4DB0-BE92-F14D7CC2EBE8}"/>
    <cellStyle name="SAPBEXfilterText 8" xfId="5964" xr:uid="{7F9C75A0-84FB-4A39-9431-58B5BB571A05}"/>
    <cellStyle name="SAPBEXformats" xfId="66" xr:uid="{AEC3E268-5A45-42DE-B540-FF4DD72DAF31}"/>
    <cellStyle name="SAPBEXformats 10" xfId="1431" xr:uid="{6EE5CB8E-E1DC-41B1-BD1C-2D46CE89DCF9}"/>
    <cellStyle name="SAPBEXformats 11" xfId="1612" xr:uid="{97105AA2-14C2-4908-8941-8806412F4E3B}"/>
    <cellStyle name="SAPBEXformats 12" xfId="3540" xr:uid="{53453D27-6FC3-45EB-8608-2B93FBA71B3E}"/>
    <cellStyle name="SAPBEXformats 13" xfId="3842" xr:uid="{A7B83665-67CA-4275-9AC7-C419449EAC81}"/>
    <cellStyle name="SAPBEXformats 14" xfId="4191" xr:uid="{31AC9F54-B7E5-4712-844E-7EE67B461B0C}"/>
    <cellStyle name="SAPBEXformats 15" xfId="3614" xr:uid="{8B576837-794E-4A6D-9DDF-29EC9DC161E9}"/>
    <cellStyle name="SAPBEXformats 16" xfId="5965" xr:uid="{FADABF6D-4D80-4365-A092-52894C8F4403}"/>
    <cellStyle name="SAPBEXformats 2" xfId="773" xr:uid="{E4DD1900-1B5A-4E98-9D8B-147B2358A61C}"/>
    <cellStyle name="SAPBEXformats 2 2" xfId="774" xr:uid="{6BA453EB-6C63-4217-A989-CB48F6C6A35C}"/>
    <cellStyle name="SAPBEXformats 2 2 2" xfId="1269" xr:uid="{095DA5AD-4F70-4CA6-B1FE-720D02DFAC24}"/>
    <cellStyle name="SAPBEXformats 2 2 2 2" xfId="2517" xr:uid="{EDBCF76B-4838-4D7C-9868-FE45E97FAEE9}"/>
    <cellStyle name="SAPBEXformats 2 2 2 3" xfId="3023" xr:uid="{CCDF5D58-FE43-41D3-AE0A-BBE6CFCA0B83}"/>
    <cellStyle name="SAPBEXformats 2 2 2 4" xfId="3212" xr:uid="{F6CEE62F-8038-49ED-BB52-09CA6A6BD29F}"/>
    <cellStyle name="SAPBEXformats 2 2 2 5" xfId="3447" xr:uid="{80C707A6-6F1C-4015-A82E-1E192D34C4EC}"/>
    <cellStyle name="SAPBEXformats 2 2 2 6" xfId="1638" xr:uid="{1631816D-329D-4D53-924F-654BEDDC0EBE}"/>
    <cellStyle name="SAPBEXformats 2 2 2 7" xfId="4193" xr:uid="{F998BEA4-1DC8-4932-B31B-4FBEFF865DA1}"/>
    <cellStyle name="SAPBEXformats 2 2 3" xfId="2056" xr:uid="{A896DC7E-2E46-493B-8977-F69F5C1794BE}"/>
    <cellStyle name="SAPBEXformats 2 2 4" xfId="1738" xr:uid="{4B713AC5-6B08-431A-8F4C-590CA2D31A5C}"/>
    <cellStyle name="SAPBEXformats 2 2 5" xfId="3573" xr:uid="{AF370844-D15C-4860-A9B0-BB679D45B5E8}"/>
    <cellStyle name="SAPBEXformats 2 2 6" xfId="3867" xr:uid="{64894A9B-F0C1-41E4-8C0A-420830CE17B0}"/>
    <cellStyle name="SAPBEXformats 2 2 7" xfId="4271" xr:uid="{37E2F211-7F29-427B-A8D9-5352D4110208}"/>
    <cellStyle name="SAPBEXformats 2 2 8" xfId="4237" xr:uid="{745E065B-1C6A-4D07-9858-F1A7B278C387}"/>
    <cellStyle name="SAPBEXformats 2 3" xfId="1268" xr:uid="{B905CFA4-AB99-4C96-8336-6FE9CBEC2B36}"/>
    <cellStyle name="SAPBEXformats 2 3 2" xfId="2516" xr:uid="{2A22750F-FF0F-49EF-90FF-0B307BCD61DC}"/>
    <cellStyle name="SAPBEXformats 2 3 3" xfId="3022" xr:uid="{5908C7D1-52F6-4B1A-8670-98F138FE0842}"/>
    <cellStyle name="SAPBEXformats 2 3 4" xfId="3280" xr:uid="{6874AB46-41F3-48B0-AB15-C109C3DD7287}"/>
    <cellStyle name="SAPBEXformats 2 3 5" xfId="1399" xr:uid="{C405FF8C-8413-4880-9B46-94300DD50B7F}"/>
    <cellStyle name="SAPBEXformats 2 3 6" xfId="4027" xr:uid="{8D94B5C1-5483-4395-8797-57A382C20047}"/>
    <cellStyle name="SAPBEXformats 2 3 7" xfId="4146" xr:uid="{5DDB05FC-7353-4DC2-9F1C-6B63BB5023B0}"/>
    <cellStyle name="SAPBEXformats 2 4" xfId="2055" xr:uid="{1B973888-49EA-4149-A075-5BE6B6855A41}"/>
    <cellStyle name="SAPBEXformats 2 5" xfId="1744" xr:uid="{2EA3E852-93C1-4B92-9F6E-643DF9CE04BE}"/>
    <cellStyle name="SAPBEXformats 2 6" xfId="3574" xr:uid="{484463E2-874E-4F9B-9F69-80A57F1F044D}"/>
    <cellStyle name="SAPBEXformats 2 7" xfId="1865" xr:uid="{925A0DBC-A787-4537-AF13-DB7D290A7D05}"/>
    <cellStyle name="SAPBEXformats 2 8" xfId="3731" xr:uid="{84C502DD-A1BB-4D04-9EA7-62CB2046B3B5}"/>
    <cellStyle name="SAPBEXformats 2 9" xfId="3727" xr:uid="{891D0C21-C115-4668-A031-977C7EC7BF1F}"/>
    <cellStyle name="SAPBEXformats 3" xfId="775" xr:uid="{C6872DBE-1095-4285-BADA-46396C06D18D}"/>
    <cellStyle name="SAPBEXformats 3 2" xfId="776" xr:uid="{1ADD6356-4C23-4F9C-9F31-079F5CE6F137}"/>
    <cellStyle name="SAPBEXformats 3 2 2" xfId="1271" xr:uid="{6EBE34A8-4A46-4076-B19A-20203A901414}"/>
    <cellStyle name="SAPBEXformats 3 2 2 2" xfId="2519" xr:uid="{7262C406-642B-4F9F-9523-8E4A42F1FE16}"/>
    <cellStyle name="SAPBEXformats 3 2 2 3" xfId="3025" xr:uid="{9D8B7DB4-E370-427C-A765-98CB7E8C9DDD}"/>
    <cellStyle name="SAPBEXformats 3 2 2 4" xfId="2333" xr:uid="{8CC937A9-A1DB-40A1-AE13-0018487DC806}"/>
    <cellStyle name="SAPBEXformats 3 2 2 5" xfId="3878" xr:uid="{12B3132D-26D2-4C84-95DA-FE4838570512}"/>
    <cellStyle name="SAPBEXformats 3 2 2 6" xfId="3720" xr:uid="{EC3DEBE0-EF92-4CB9-985C-2D6233027A85}"/>
    <cellStyle name="SAPBEXformats 3 2 2 7" xfId="4052" xr:uid="{BDC6C00B-9CF1-4500-90E8-B21AF8BCD459}"/>
    <cellStyle name="SAPBEXformats 3 2 3" xfId="2058" xr:uid="{BE69BCBE-2FE5-43C2-AD39-736761C8990A}"/>
    <cellStyle name="SAPBEXformats 3 2 4" xfId="1464" xr:uid="{467D9FA2-5D9F-4629-B4D1-9CB4188D148A}"/>
    <cellStyle name="SAPBEXformats 3 2 5" xfId="2743" xr:uid="{87532BB7-105C-4115-87EF-5A827EFDD7FA}"/>
    <cellStyle name="SAPBEXformats 3 2 6" xfId="3495" xr:uid="{4D5950D2-E782-468D-8894-290F520A9CC1}"/>
    <cellStyle name="SAPBEXformats 3 2 7" xfId="3592" xr:uid="{B028DC93-0163-4728-BA44-61B77451E547}"/>
    <cellStyle name="SAPBEXformats 3 2 8" xfId="4291" xr:uid="{397166BB-B62E-4474-89BB-7FE1914D801D}"/>
    <cellStyle name="SAPBEXformats 3 3" xfId="1270" xr:uid="{A02812D5-B597-411C-8CD8-D6E033DEDAFC}"/>
    <cellStyle name="SAPBEXformats 3 3 2" xfId="2518" xr:uid="{E33BD9F9-B5EE-4A8F-8D26-160D3C0C3136}"/>
    <cellStyle name="SAPBEXformats 3 3 3" xfId="3024" xr:uid="{758FD038-41DD-4C79-88EE-1330392796C6}"/>
    <cellStyle name="SAPBEXformats 3 3 4" xfId="1772" xr:uid="{1024E507-3CD6-48B5-916F-495BA0BAD61D}"/>
    <cellStyle name="SAPBEXformats 3 3 5" xfId="3619" xr:uid="{897CB5CE-9461-450C-AF08-55DA5B76914F}"/>
    <cellStyle name="SAPBEXformats 3 3 6" xfId="3535" xr:uid="{AFCC7C31-FD1F-4914-B0F9-C2F2F0C0918B}"/>
    <cellStyle name="SAPBEXformats 3 3 7" xfId="4121" xr:uid="{031774D0-E164-4A66-B8DA-F3BF5457D38B}"/>
    <cellStyle name="SAPBEXformats 3 4" xfId="2057" xr:uid="{DA5CF725-3CB3-4E85-BC94-D61123EF9EF6}"/>
    <cellStyle name="SAPBEXformats 3 5" xfId="1658" xr:uid="{2BA4C6AA-0280-4966-9DEB-0D731005CF79}"/>
    <cellStyle name="SAPBEXformats 3 6" xfId="3393" xr:uid="{90252987-38C9-4C72-927F-460CFBF16D60}"/>
    <cellStyle name="SAPBEXformats 3 7" xfId="3900" xr:uid="{18AB3A80-52AA-4802-97E9-B82155DE89EF}"/>
    <cellStyle name="SAPBEXformats 3 8" xfId="1901" xr:uid="{9673BB0D-AE41-4194-9FEF-909165C0AFFE}"/>
    <cellStyle name="SAPBEXformats 3 9" xfId="4385" xr:uid="{25BB233B-46BA-4E70-A0B7-660BA29A431B}"/>
    <cellStyle name="SAPBEXformats 4" xfId="777" xr:uid="{0616D8A7-09DF-443E-B0A8-3AD3803780F0}"/>
    <cellStyle name="SAPBEXformats 4 2" xfId="1272" xr:uid="{ACFB7716-211B-4FE8-9FF8-556767F1D75B}"/>
    <cellStyle name="SAPBEXformats 4 2 2" xfId="2520" xr:uid="{159C2145-9462-4B70-AAFD-A93A7CC8CD65}"/>
    <cellStyle name="SAPBEXformats 4 2 3" xfId="3026" xr:uid="{B79DD7ED-DE42-46C2-B089-56BB038E7DE2}"/>
    <cellStyle name="SAPBEXformats 4 2 4" xfId="2747" xr:uid="{2930A81E-6AA4-4B88-9AA0-A7C9C2B486B5}"/>
    <cellStyle name="SAPBEXformats 4 2 5" xfId="3765" xr:uid="{C50D5F1F-D674-4DAA-AB93-9DAF7B69A304}"/>
    <cellStyle name="SAPBEXformats 4 2 6" xfId="3585" xr:uid="{3B257351-73EB-41BC-861E-2BE11E843F9C}"/>
    <cellStyle name="SAPBEXformats 4 2 7" xfId="4297" xr:uid="{E43C23F5-8CB6-41C7-83DE-8CA2C0FC5655}"/>
    <cellStyle name="SAPBEXformats 4 3" xfId="2059" xr:uid="{56C26522-57AE-4E3F-8185-325C6E63A976}"/>
    <cellStyle name="SAPBEXformats 4 4" xfId="1541" xr:uid="{4FF9378C-51A5-42FD-A68F-55BA87D666B1}"/>
    <cellStyle name="SAPBEXformats 4 5" xfId="1667" xr:uid="{C34AA13B-59E3-489F-BFC0-37870BB2FF91}"/>
    <cellStyle name="SAPBEXformats 4 6" xfId="3779" xr:uid="{380F9F2C-CE22-4DA8-A7A6-3C33C6A1492A}"/>
    <cellStyle name="SAPBEXformats 4 7" xfId="1961" xr:uid="{07E2FEB0-68E5-49AE-BA76-36A02DC8979D}"/>
    <cellStyle name="SAPBEXformats 4 8" xfId="4487" xr:uid="{1372B531-B36B-40F3-84D5-4D6DD00AE38D}"/>
    <cellStyle name="SAPBEXformats 5" xfId="948" xr:uid="{1A3B21D6-3AF2-40AF-AAEF-FE312E2E03ED}"/>
    <cellStyle name="SAPBEXformats 5 2" xfId="1356" xr:uid="{674C3E75-4075-4E82-87C7-7B1B315C003B}"/>
    <cellStyle name="SAPBEXformats 5 2 2" xfId="2604" xr:uid="{2685A4D4-FD1B-4EE3-B45C-30612B33C570}"/>
    <cellStyle name="SAPBEXformats 5 2 3" xfId="3110" xr:uid="{DC39958B-38D4-4639-A838-5B10B5AAE10C}"/>
    <cellStyle name="SAPBEXformats 5 2 4" xfId="2684" xr:uid="{106D62CA-F4D2-4A4A-8B0C-26E079967D60}"/>
    <cellStyle name="SAPBEXformats 5 2 5" xfId="3476" xr:uid="{939D9611-E650-4ED7-A0A7-1467A90C6CEB}"/>
    <cellStyle name="SAPBEXformats 5 2 6" xfId="3611" xr:uid="{1033414A-123B-4A23-95C6-6D134B6B493B}"/>
    <cellStyle name="SAPBEXformats 5 2 7" xfId="4461" xr:uid="{0323909B-5897-4104-91F4-A8459AFFC3B1}"/>
    <cellStyle name="SAPBEXformats 5 3" xfId="2216" xr:uid="{339DA09D-59EE-4D53-95A1-8D01A4310F3D}"/>
    <cellStyle name="SAPBEXformats 5 4" xfId="2723" xr:uid="{F1A20CC7-22B4-40D2-8E3C-9A7A4D33C5D0}"/>
    <cellStyle name="SAPBEXformats 5 5" xfId="2150" xr:uid="{DEA19FE8-7359-4D7B-802E-4B08B8A5C061}"/>
    <cellStyle name="SAPBEXformats 5 6" xfId="3760" xr:uid="{11C9BE0D-F137-45E6-ACAA-E6ABD5FA35C0}"/>
    <cellStyle name="SAPBEXformats 5 7" xfId="3798" xr:uid="{F27F075A-ACC3-4FCF-B70C-7CA619843E13}"/>
    <cellStyle name="SAPBEXformats 5 8" xfId="4065" xr:uid="{B7D32B8E-7CC4-4A14-8AB9-EB60E4F78931}"/>
    <cellStyle name="SAPBEXformats 6" xfId="974" xr:uid="{789C873D-30FD-422D-88B5-5671476BA064}"/>
    <cellStyle name="SAPBEXformats 7" xfId="1039" xr:uid="{ADAF6A16-24DC-45B0-8EA9-F268E87EF15B}"/>
    <cellStyle name="SAPBEXformats 8" xfId="263" xr:uid="{F4F844E1-0B3C-496E-8C7E-34703818688D}"/>
    <cellStyle name="SAPBEXformats 8 2" xfId="1179" xr:uid="{23D68024-DAC6-4743-8B18-8F312052CC82}"/>
    <cellStyle name="SAPBEXformats 8 2 2" xfId="2427" xr:uid="{24BE05D4-C38C-4F70-8665-F79D942191EF}"/>
    <cellStyle name="SAPBEXformats 8 2 3" xfId="2933" xr:uid="{DB24FEF4-80F1-465F-BEC6-14084F59B04B}"/>
    <cellStyle name="SAPBEXformats 8 2 4" xfId="1756" xr:uid="{1A69B4BA-1F22-49B5-90E9-E38C836EBD49}"/>
    <cellStyle name="SAPBEXformats 8 2 5" xfId="2761" xr:uid="{94F609DC-F881-4141-9E7F-F45F12B1B1F6}"/>
    <cellStyle name="SAPBEXformats 8 2 6" xfId="3498" xr:uid="{510E13A6-F6F0-4B01-B86F-CBEC7A940E97}"/>
    <cellStyle name="SAPBEXformats 8 2 7" xfId="4466" xr:uid="{5988BCAA-A443-4CEC-8B29-D8D4CAB279F0}"/>
    <cellStyle name="SAPBEXformats 8 3" xfId="1605" xr:uid="{47BE1403-66F4-4F48-9FAE-465BC72D1C9F}"/>
    <cellStyle name="SAPBEXformats 8 4" xfId="1931" xr:uid="{C062B39C-61E6-4C1D-A5B9-83BA77F33303}"/>
    <cellStyle name="SAPBEXformats 8 5" xfId="2062" xr:uid="{DE5C74C8-4679-475D-BC95-503B60D49DEB}"/>
    <cellStyle name="SAPBEXformats 8 6" xfId="3583" xr:uid="{5220FB3B-A6BC-4733-B149-6B18E2A474D0}"/>
    <cellStyle name="SAPBEXformats 8 7" xfId="3829" xr:uid="{5D44B009-E804-4835-9CE5-4076EBFB4470}"/>
    <cellStyle name="SAPBEXformats 8 8" xfId="3922" xr:uid="{E4A44321-1975-45F0-9BE9-6CB06A94C43E}"/>
    <cellStyle name="SAPBEXformats 9" xfId="1129" xr:uid="{A7780E7A-4C21-4C28-85FE-B7251A16DBEE}"/>
    <cellStyle name="SAPBEXformats 9 2" xfId="2377" xr:uid="{180E79BE-B66A-48E0-8D27-9F2778440DFC}"/>
    <cellStyle name="SAPBEXformats 9 3" xfId="2883" xr:uid="{5F00D9D3-0AA8-4070-95B7-3E0203D3AF2B}"/>
    <cellStyle name="SAPBEXformats 9 4" xfId="2269" xr:uid="{B61AA413-4A0F-4F3A-9E3E-6BCCDF127076}"/>
    <cellStyle name="SAPBEXformats 9 5" xfId="1946" xr:uid="{7A3663C3-15EB-427F-805E-2B412469D23B}"/>
    <cellStyle name="SAPBEXformats 9 6" xfId="3882" xr:uid="{0DF6E0CA-DEC0-45E4-AC4C-13A1A70F434D}"/>
    <cellStyle name="SAPBEXformats 9 7" xfId="4452" xr:uid="{63EB9CAF-06E7-42B5-A248-872BBDE321DB}"/>
    <cellStyle name="SAPBEXformats_East 1415 Budget model v1" xfId="778" xr:uid="{21C5E2EE-842E-424D-999A-9AC69F426AD4}"/>
    <cellStyle name="SAPBEXheaderItem" xfId="67" xr:uid="{8221229C-C9BD-408B-825E-381CD83C31EF}"/>
    <cellStyle name="SAPBEXheaderItem 2" xfId="144" xr:uid="{21EE9D37-3D75-42FA-B6B7-E8A0523B5E15}"/>
    <cellStyle name="SAPBEXheaderItem 2 2" xfId="779" xr:uid="{E96D67C3-EDF8-45DD-BD01-B976FD4C1C33}"/>
    <cellStyle name="SAPBEXheaderItem 3" xfId="780" xr:uid="{47DA5BF5-ECF4-446C-AC17-990E691EE23D}"/>
    <cellStyle name="SAPBEXheaderItem 3 2" xfId="781" xr:uid="{7D0A3920-3AF6-4A5D-9F4D-F392B46C38F6}"/>
    <cellStyle name="SAPBEXheaderItem 4" xfId="782" xr:uid="{539E6253-D379-4E49-8EAE-0DA07B3129C8}"/>
    <cellStyle name="SAPBEXheaderItem 4 2" xfId="783" xr:uid="{1E113B8D-A853-45BE-874C-99852CD85E14}"/>
    <cellStyle name="SAPBEXheaderItem 5" xfId="949" xr:uid="{CDB895FB-FDDE-49A0-B28A-AE1B5408F61F}"/>
    <cellStyle name="SAPBEXheaderItem 5 2" xfId="1357" xr:uid="{2E9C3568-21DD-4011-A844-06BF496849DF}"/>
    <cellStyle name="SAPBEXheaderItem 5 2 2" xfId="2605" xr:uid="{A6BB0DE7-EF70-43A6-9E50-1A971428AA5D}"/>
    <cellStyle name="SAPBEXheaderItem 5 2 3" xfId="3111" xr:uid="{5ABE549B-ECFB-406F-AE2A-FF378D119BE0}"/>
    <cellStyle name="SAPBEXheaderItem 5 2 4" xfId="1633" xr:uid="{91D5C983-A9BE-452C-AC69-E92D6B4FCF8A}"/>
    <cellStyle name="SAPBEXheaderItem 5 2 5" xfId="3443" xr:uid="{B58ED10D-A127-4DE1-B934-511335CCE298}"/>
    <cellStyle name="SAPBEXheaderItem 5 2 6" xfId="1472" xr:uid="{4FEE12D9-D446-420C-AFA9-F461F00CDAA2}"/>
    <cellStyle name="SAPBEXheaderItem 5 2 7" xfId="3131" xr:uid="{1185065C-B917-4F6A-B4A1-27B8AE0DACD3}"/>
    <cellStyle name="SAPBEXheaderItem 5 3" xfId="2217" xr:uid="{C06AA542-598D-4282-A8A1-4BD12B90D637}"/>
    <cellStyle name="SAPBEXheaderItem 5 4" xfId="2724" xr:uid="{FA1BE981-AA3B-4259-82A9-81D01A514ACE}"/>
    <cellStyle name="SAPBEXheaderItem 5 5" xfId="1748" xr:uid="{0A6CA502-E096-4A45-B29B-57CFF80FFA14}"/>
    <cellStyle name="SAPBEXheaderItem 5 6" xfId="2622" xr:uid="{DDF5CE74-9DCD-4473-A22D-84418BC34D25}"/>
    <cellStyle name="SAPBEXheaderItem 5 7" xfId="3553" xr:uid="{1AC15B11-BB70-4597-97EC-E55490820EFC}"/>
    <cellStyle name="SAPBEXheaderItem 5 8" xfId="4361" xr:uid="{3DA67B78-D94C-495F-BEF5-FAB138B1B3D0}"/>
    <cellStyle name="SAPBEXheaderItem 6" xfId="975" xr:uid="{412780C9-2057-4C46-828E-73B8BE1EAED4}"/>
    <cellStyle name="SAPBEXheaderItem 7" xfId="1038" xr:uid="{F90AF294-058B-4BB7-9191-704F32B5C0A3}"/>
    <cellStyle name="SAPBEXheaderItem 8" xfId="264" xr:uid="{20ADB912-AE31-4C9A-887A-53FE5052A12A}"/>
    <cellStyle name="SAPBEXheaderItem 8 2" xfId="1180" xr:uid="{63BD2754-1148-4867-A2EA-335B7082325C}"/>
    <cellStyle name="SAPBEXheaderItem 8 2 2" xfId="2428" xr:uid="{B40E87EB-7110-40D5-8331-E7EFF23F6185}"/>
    <cellStyle name="SAPBEXheaderItem 8 2 3" xfId="2934" xr:uid="{D6051168-0433-4E01-AD0D-FF178016D1AD}"/>
    <cellStyle name="SAPBEXheaderItem 8 2 4" xfId="2310" xr:uid="{C66BEBE6-8C4A-49A8-A57C-62FF28140F78}"/>
    <cellStyle name="SAPBEXheaderItem 8 2 5" xfId="1886" xr:uid="{43611209-9D75-42AC-B885-3E86A245FBAF}"/>
    <cellStyle name="SAPBEXheaderItem 8 2 6" xfId="2784" xr:uid="{FEDFC99D-1351-455C-A838-392D158713BB}"/>
    <cellStyle name="SAPBEXheaderItem 8 2 7" xfId="2839" xr:uid="{EC088FB5-9BE7-4564-971F-DAE506E59A6E}"/>
    <cellStyle name="SAPBEXheaderItem 8 3" xfId="1606" xr:uid="{9D44C385-1EFD-4AF2-86E0-83AB97ED2FA5}"/>
    <cellStyle name="SAPBEXheaderItem 8 4" xfId="1930" xr:uid="{572F6DDA-4FBE-4DBF-A847-54ED961C0353}"/>
    <cellStyle name="SAPBEXheaderItem 8 5" xfId="1482" xr:uid="{A525A446-E26B-4014-BDCC-9A3F4AB25C15}"/>
    <cellStyle name="SAPBEXheaderItem 8 6" xfId="3578" xr:uid="{D7BFBB24-2CB0-418A-B32E-A5E687433744}"/>
    <cellStyle name="SAPBEXheaderItem 8 7" xfId="4107" xr:uid="{DAAB1F9D-A7A5-4984-9933-420F23C78AC1}"/>
    <cellStyle name="SAPBEXheaderItem 8 8" xfId="4311" xr:uid="{8C58419F-3788-4372-A789-BEA154110A51}"/>
    <cellStyle name="SAPBEXheaderItem 9" xfId="5966" xr:uid="{66A2B19E-3C7C-4B45-8D6A-40CE7DD97DE9}"/>
    <cellStyle name="SAPBEXheaderItem_0910 GSO Capex RRP - Final (Detail) v2 220710" xfId="5682" xr:uid="{D60AC13D-DE57-4346-81A2-D6D1DA540404}"/>
    <cellStyle name="SAPBEXheaderText" xfId="68" xr:uid="{8A01C69E-8D77-461A-A820-A99349F106CD}"/>
    <cellStyle name="SAPBEXheaderText 2" xfId="145" xr:uid="{D7807CDB-6CD1-4F04-A893-7A073424D710}"/>
    <cellStyle name="SAPBEXheaderText 2 2" xfId="784" xr:uid="{319F0A70-4BFC-4832-B7B5-5BAF3BC08A50}"/>
    <cellStyle name="SAPBEXheaderText 3" xfId="785" xr:uid="{93AD35F9-3A72-4CC2-965B-9A47F94B34DA}"/>
    <cellStyle name="SAPBEXheaderText 3 2" xfId="786" xr:uid="{E2297517-AD07-4CA2-95FA-AA603E80D886}"/>
    <cellStyle name="SAPBEXheaderText 4" xfId="787" xr:uid="{BF0A84D3-1D98-42FA-B45E-DAADE0A469FB}"/>
    <cellStyle name="SAPBEXheaderText 4 2" xfId="788" xr:uid="{27F863E4-25AD-4654-AC6F-23AC2E16A996}"/>
    <cellStyle name="SAPBEXheaderText 5" xfId="950" xr:uid="{032DC4CC-59E8-4CFB-8307-D5B827FD4321}"/>
    <cellStyle name="SAPBEXheaderText 5 2" xfId="1358" xr:uid="{6D324E98-5761-40CA-B8AB-D2C20D8FD3DF}"/>
    <cellStyle name="SAPBEXheaderText 5 2 2" xfId="2606" xr:uid="{ADCF0AAF-F9A1-4E58-8BD9-089C857F420F}"/>
    <cellStyle name="SAPBEXheaderText 5 2 3" xfId="3112" xr:uid="{F179E147-97F3-4C7A-B80F-32992D999F84}"/>
    <cellStyle name="SAPBEXheaderText 5 2 4" xfId="1497" xr:uid="{24802478-7142-4155-917A-98F0A0AADD7F}"/>
    <cellStyle name="SAPBEXheaderText 5 2 5" xfId="3522" xr:uid="{823F3092-88F8-4235-89C9-F6EDD70979A3}"/>
    <cellStyle name="SAPBEXheaderText 5 2 6" xfId="4168" xr:uid="{C22DF889-5169-43BD-B1FC-B264E575247A}"/>
    <cellStyle name="SAPBEXheaderText 5 2 7" xfId="4110" xr:uid="{A587A83F-D6CA-4DE3-8011-FD74D22ECFE0}"/>
    <cellStyle name="SAPBEXheaderText 5 3" xfId="2218" xr:uid="{2F241AA6-E339-40BE-B451-AD6FFA6B54DC}"/>
    <cellStyle name="SAPBEXheaderText 5 4" xfId="2725" xr:uid="{73D00661-A8DD-4C76-8A35-0E4CBDF42362}"/>
    <cellStyle name="SAPBEXheaderText 5 5" xfId="3281" xr:uid="{D506EABD-8271-4E5D-AF20-6942BF29BA0C}"/>
    <cellStyle name="SAPBEXheaderText 5 6" xfId="2805" xr:uid="{D590CC8B-1E2A-4F43-8CF4-0952BA07426C}"/>
    <cellStyle name="SAPBEXheaderText 5 7" xfId="3971" xr:uid="{57B49148-0155-4252-A45F-94E08D7C5093}"/>
    <cellStyle name="SAPBEXheaderText 5 8" xfId="1783" xr:uid="{1926FB64-A48E-4D13-9243-9BFEEB5EA143}"/>
    <cellStyle name="SAPBEXheaderText 6" xfId="976" xr:uid="{D7FBB049-5185-4B39-B445-FC2C693EE1A5}"/>
    <cellStyle name="SAPBEXheaderText 7" xfId="1037" xr:uid="{B2E10C2C-D81F-46F0-BF94-8E32D0155D88}"/>
    <cellStyle name="SAPBEXheaderText 8" xfId="265" xr:uid="{6432F18A-5AE1-47B7-8EB7-D3537253DF8C}"/>
    <cellStyle name="SAPBEXheaderText 8 2" xfId="1181" xr:uid="{78424EBC-24C3-4924-9AB4-780272B5BE67}"/>
    <cellStyle name="SAPBEXheaderText 8 2 2" xfId="2429" xr:uid="{B0E80552-2A88-4D77-86E2-651279893074}"/>
    <cellStyle name="SAPBEXheaderText 8 2 3" xfId="2935" xr:uid="{3776683E-20A0-46BD-A6FA-8723231E58F9}"/>
    <cellStyle name="SAPBEXheaderText 8 2 4" xfId="3347" xr:uid="{696A8866-8D6B-4B53-BF2D-64E152D381BA}"/>
    <cellStyle name="SAPBEXheaderText 8 2 5" xfId="3880" xr:uid="{08519167-9E66-483E-9B86-EB0D37ECFC99}"/>
    <cellStyle name="SAPBEXheaderText 8 2 6" xfId="3806" xr:uid="{8672A5D7-1364-4C37-AE1C-B3E8A8FD755B}"/>
    <cellStyle name="SAPBEXheaderText 8 2 7" xfId="3348" xr:uid="{4606463D-72ED-4ED5-9A9D-1DA72BAA0D18}"/>
    <cellStyle name="SAPBEXheaderText 8 3" xfId="1607" xr:uid="{93453E95-7714-4D80-863C-108C9580828F}"/>
    <cellStyle name="SAPBEXheaderText 8 4" xfId="1646" xr:uid="{E18A583A-8C12-43C3-9F16-B434751B70D9}"/>
    <cellStyle name="SAPBEXheaderText 8 5" xfId="3508" xr:uid="{B62166A0-D817-4C3C-9637-D212AD138533}"/>
    <cellStyle name="SAPBEXheaderText 8 6" xfId="3749" xr:uid="{CC1E6D7B-B04F-48DB-A5C9-94716E5082BC}"/>
    <cellStyle name="SAPBEXheaderText 8 7" xfId="4067" xr:uid="{37365C26-A060-496C-B44F-C8100914D0B3}"/>
    <cellStyle name="SAPBEXheaderText 8 8" xfId="3936" xr:uid="{22212BAA-1E6E-45D1-8EE1-81381053B00A}"/>
    <cellStyle name="SAPBEXheaderText 9" xfId="5967" xr:uid="{99EAFB86-7F20-4DF0-8824-7C8564B64A1D}"/>
    <cellStyle name="SAPBEXheaderText_0910 GSO Capex RRP - Final (Detail) v2 220710" xfId="5683" xr:uid="{830DDB3D-A4D0-4F26-8616-6D53E6B7F97A}"/>
    <cellStyle name="SAPBEXHLevel0" xfId="69" xr:uid="{A2791DFB-F9B8-43D7-9CAB-B47889C2F934}"/>
    <cellStyle name="SAPBEXHLevel0 10" xfId="1433" xr:uid="{1B23F29A-5541-42F1-AF66-8DB7966B025F}"/>
    <cellStyle name="SAPBEXHLevel0 11" xfId="2101" xr:uid="{BBA0F827-A90E-44A2-A2CD-9205BA156E7B}"/>
    <cellStyle name="SAPBEXHLevel0 12" xfId="3538" xr:uid="{03E8A28B-7534-4458-940A-2C1B7C69AFDF}"/>
    <cellStyle name="SAPBEXHLevel0 13" xfId="3518" xr:uid="{3EE7D6B6-28FC-4104-9503-8462DC4D48F1}"/>
    <cellStyle name="SAPBEXHLevel0 14" xfId="4075" xr:uid="{B931BA18-A340-4199-BFAC-EC6543C84DB3}"/>
    <cellStyle name="SAPBEXHLevel0 15" xfId="4317" xr:uid="{72748AFA-6CB1-4BBA-BB15-223295B308E0}"/>
    <cellStyle name="SAPBEXHLevel0 16" xfId="5684" xr:uid="{47A4359C-208A-4C09-B196-57B42EE41BAC}"/>
    <cellStyle name="SAPBEXHLevel0 17" xfId="5968" xr:uid="{BDE7E6A0-9CBF-4CF6-A1C6-6EEBD0C7BF1C}"/>
    <cellStyle name="SAPBEXHLevel0 2" xfId="789" xr:uid="{AD28487D-CBDF-43D4-BE20-7E93ECD60378}"/>
    <cellStyle name="SAPBEXHLevel0 2 10" xfId="5969" xr:uid="{0B1799A3-E987-4B2E-9FEA-B9F62F1EBD93}"/>
    <cellStyle name="SAPBEXHLevel0 2 2" xfId="1273" xr:uid="{113DE577-7A0E-4C15-87E7-3A9972FE3A1F}"/>
    <cellStyle name="SAPBEXHLevel0 2 2 2" xfId="2521" xr:uid="{B15E221E-6C6B-4348-9D42-DF63CC940D4B}"/>
    <cellStyle name="SAPBEXHLevel0 2 2 3" xfId="3027" xr:uid="{0CAA5B61-7106-4741-A762-D7DF998FCA1B}"/>
    <cellStyle name="SAPBEXHLevel0 2 2 4" xfId="1916" xr:uid="{A03CF2DC-06F8-4F93-A0A1-0807B4E830BE}"/>
    <cellStyle name="SAPBEXHLevel0 2 2 5" xfId="2823" xr:uid="{90646620-4E1A-4125-A783-C570730DF3FB}"/>
    <cellStyle name="SAPBEXHLevel0 2 2 6" xfId="1572" xr:uid="{03242037-491E-4440-8756-99F37AD29BBF}"/>
    <cellStyle name="SAPBEXHLevel0 2 2 7" xfId="4482" xr:uid="{7AA9672A-C1B6-4B83-A743-E278AF409791}"/>
    <cellStyle name="SAPBEXHLevel0 2 3" xfId="2068" xr:uid="{C0579D2C-7597-4E64-B3E4-ED0B96AF15A2}"/>
    <cellStyle name="SAPBEXHLevel0 2 4" xfId="1742" xr:uid="{DADBEE50-F517-4F32-8C7E-6416FAE14F36}"/>
    <cellStyle name="SAPBEXHLevel0 2 5" xfId="1574" xr:uid="{72CCA7E6-3CFA-44FD-A565-E774115DC563}"/>
    <cellStyle name="SAPBEXHLevel0 2 6" xfId="3774" xr:uid="{A4AD451F-08A1-462E-AAD7-23F802CC7632}"/>
    <cellStyle name="SAPBEXHLevel0 2 7" xfId="3742" xr:uid="{05119C2F-5CBA-4CB6-99B5-F177B66B0199}"/>
    <cellStyle name="SAPBEXHLevel0 2 8" xfId="3758" xr:uid="{3A55F2EE-4CF3-4B9E-8466-4970D6BB12BD}"/>
    <cellStyle name="SAPBEXHLevel0 2 9" xfId="5685" xr:uid="{FC5C978F-08B6-42A3-84E0-0E9045B2F972}"/>
    <cellStyle name="SAPBEXHLevel0 3" xfId="790" xr:uid="{CD2CE189-6454-462B-B9BC-DD3914B70E24}"/>
    <cellStyle name="SAPBEXHLevel0 3 2" xfId="1274" xr:uid="{7FD3DCB1-3F96-427A-B9A3-FB8AE46F85A7}"/>
    <cellStyle name="SAPBEXHLevel0 3 2 2" xfId="2522" xr:uid="{22FE0FCD-CF6C-4180-B266-75C89B9714DE}"/>
    <cellStyle name="SAPBEXHLevel0 3 2 3" xfId="3028" xr:uid="{8D14395F-544D-47EB-8BB4-43BB7713C02F}"/>
    <cellStyle name="SAPBEXHLevel0 3 2 4" xfId="2278" xr:uid="{5D06723D-96F6-4B38-9668-0B409269AC0A}"/>
    <cellStyle name="SAPBEXHLevel0 3 2 5" xfId="3847" xr:uid="{96B6779E-0294-47EA-A4F0-3AF8E676FF68}"/>
    <cellStyle name="SAPBEXHLevel0 3 2 6" xfId="3790" xr:uid="{73789651-C6A9-4AE1-9339-38DC8BE4A7D1}"/>
    <cellStyle name="SAPBEXHLevel0 3 2 7" xfId="4328" xr:uid="{D39DE1CC-13BA-47C9-BC81-B036C3B129E2}"/>
    <cellStyle name="SAPBEXHLevel0 3 3" xfId="2069" xr:uid="{B7274BC0-7CCB-40F5-93F9-091E10DE1F3A}"/>
    <cellStyle name="SAPBEXHLevel0 3 4" xfId="1741" xr:uid="{0ADD71CE-4D08-456B-B6BA-3DF0A107BF42}"/>
    <cellStyle name="SAPBEXHLevel0 3 5" xfId="1512" xr:uid="{AD55953B-1FAB-48C4-AAF4-44E223D3616C}"/>
    <cellStyle name="SAPBEXHLevel0 3 6" xfId="3400" xr:uid="{53CD0927-D198-4B70-BBDA-0A45006EDEEE}"/>
    <cellStyle name="SAPBEXHLevel0 3 7" xfId="1859" xr:uid="{A0CEFDF1-F3F3-44F1-BA9B-F2AEE6CE44A5}"/>
    <cellStyle name="SAPBEXHLevel0 3 8" xfId="3419" xr:uid="{3F6A6D79-5E6F-4562-B2E7-A46157E43D9A}"/>
    <cellStyle name="SAPBEXHLevel0 4" xfId="791" xr:uid="{8BD6AEC2-5B62-4253-A503-028532250043}"/>
    <cellStyle name="SAPBEXHLevel0 4 2" xfId="792" xr:uid="{B5357AAB-F997-49B1-9FB7-7987D48E1E15}"/>
    <cellStyle name="SAPBEXHLevel0 4 2 2" xfId="1276" xr:uid="{0925E8DB-2597-45B1-ADB6-B4F97AFCC044}"/>
    <cellStyle name="SAPBEXHLevel0 4 2 2 2" xfId="2524" xr:uid="{D8765A25-7F2C-4AA0-B73A-FD1FA5514882}"/>
    <cellStyle name="SAPBEXHLevel0 4 2 2 3" xfId="3030" xr:uid="{0DEC0AFD-37FC-4757-8AA3-C355ABE997A9}"/>
    <cellStyle name="SAPBEXHLevel0 4 2 2 4" xfId="3209" xr:uid="{6F2BF442-CCCE-4D67-B953-9321A5B2ED3F}"/>
    <cellStyle name="SAPBEXHLevel0 4 2 2 5" xfId="3594" xr:uid="{6BF7A0F5-14C8-45DA-B743-B87211E7F121}"/>
    <cellStyle name="SAPBEXHLevel0 4 2 2 6" xfId="4079" xr:uid="{D81B7092-107A-4B2C-B599-8360C5AB0B8C}"/>
    <cellStyle name="SAPBEXHLevel0 4 2 2 7" xfId="2773" xr:uid="{77F3A377-310A-41CA-B980-E8042EDA477F}"/>
    <cellStyle name="SAPBEXHLevel0 4 2 3" xfId="2071" xr:uid="{DE1EF178-CA10-4B2E-8925-9DA7BF2AFA40}"/>
    <cellStyle name="SAPBEXHLevel0 4 2 4" xfId="1462" xr:uid="{49D446DD-899E-414A-99DA-CB5FAED9BC48}"/>
    <cellStyle name="SAPBEXHLevel0 4 2 5" xfId="1849" xr:uid="{EF2B4A5C-BDC1-404F-823F-EADD6FDC048E}"/>
    <cellStyle name="SAPBEXHLevel0 4 2 6" xfId="3985" xr:uid="{874424BE-F671-49BE-A9D3-921A0AF7068B}"/>
    <cellStyle name="SAPBEXHLevel0 4 2 7" xfId="3958" xr:uid="{75975D47-786A-4E30-956F-9392DF0C6FEF}"/>
    <cellStyle name="SAPBEXHLevel0 4 2 8" xfId="4435" xr:uid="{322C2293-DF44-45C4-8D89-75A92C811EC2}"/>
    <cellStyle name="SAPBEXHLevel0 4 3" xfId="1275" xr:uid="{C1F6B01D-88A1-497B-9260-709EC0999DE9}"/>
    <cellStyle name="SAPBEXHLevel0 4 3 2" xfId="2523" xr:uid="{6633908F-AC45-4019-A1DE-830A901A581B}"/>
    <cellStyle name="SAPBEXHLevel0 4 3 3" xfId="3029" xr:uid="{658BAFF0-9938-4313-9E0C-D81E97100AA4}"/>
    <cellStyle name="SAPBEXHLevel0 4 3 4" xfId="3277" xr:uid="{87FF555F-81EE-4E09-817C-5A2BDEA1AE2A}"/>
    <cellStyle name="SAPBEXHLevel0 4 3 5" xfId="3929" xr:uid="{9027BD1B-306F-4CA3-8B36-0E024C9EF794}"/>
    <cellStyle name="SAPBEXHLevel0 4 3 6" xfId="3248" xr:uid="{656D4D1F-40A3-4EB0-ADFD-FC0273D2BC99}"/>
    <cellStyle name="SAPBEXHLevel0 4 3 7" xfId="4029" xr:uid="{972E2C0C-EE76-416C-BC36-AB567F588E92}"/>
    <cellStyle name="SAPBEXHLevel0 4 4" xfId="2070" xr:uid="{20071390-7662-4409-8D82-FD894465BE1F}"/>
    <cellStyle name="SAPBEXHLevel0 4 5" xfId="1692" xr:uid="{D497DCCF-38CF-4283-8FF7-729F5C7F20DD}"/>
    <cellStyle name="SAPBEXHLevel0 4 6" xfId="2154" xr:uid="{092CA0B8-C056-44ED-9E59-96209844C2A1}"/>
    <cellStyle name="SAPBEXHLevel0 4 7" xfId="3740" xr:uid="{7DFA45D2-ED02-49FE-ACC5-655BF831C941}"/>
    <cellStyle name="SAPBEXHLevel0 4 8" xfId="3357" xr:uid="{8AD90664-FB09-4CB8-B03B-EE7664FAC4EF}"/>
    <cellStyle name="SAPBEXHLevel0 4 9" xfId="4436" xr:uid="{DF0855BF-EA15-49B1-841A-222046E48350}"/>
    <cellStyle name="SAPBEXHLevel0 5" xfId="951" xr:uid="{6C8EAA6F-A01F-43F0-91FE-401AAB08442E}"/>
    <cellStyle name="SAPBEXHLevel0 5 2" xfId="1359" xr:uid="{B4E9DBD7-A4CE-48A0-A360-1F10DA2A4A3C}"/>
    <cellStyle name="SAPBEXHLevel0 5 2 2" xfId="2607" xr:uid="{DE0E19B8-DDA5-4A8D-82AB-44B2CBE40A11}"/>
    <cellStyle name="SAPBEXHLevel0 5 2 3" xfId="3113" xr:uid="{CEFEED93-1E56-4D47-8355-F8B0E5E2AD3C}"/>
    <cellStyle name="SAPBEXHLevel0 5 2 4" xfId="1775" xr:uid="{96EC29CE-604C-42CF-B70E-BBAC132BDCD6}"/>
    <cellStyle name="SAPBEXHLevel0 5 2 5" xfId="3612" xr:uid="{277E61D8-751C-438F-BFE3-200A534DB86A}"/>
    <cellStyle name="SAPBEXHLevel0 5 2 6" xfId="1903" xr:uid="{0B666C7E-CA39-4EA9-A3DF-827943ABADD9}"/>
    <cellStyle name="SAPBEXHLevel0 5 2 7" xfId="4458" xr:uid="{9AA1944C-7728-47E0-81F4-A55950977A98}"/>
    <cellStyle name="SAPBEXHLevel0 5 3" xfId="2219" xr:uid="{43B54E98-09DA-4CB6-90C1-4F5A5BB6DF89}"/>
    <cellStyle name="SAPBEXHLevel0 5 4" xfId="2726" xr:uid="{BBEC5DB6-61CF-49EF-99CA-37D109E4D07A}"/>
    <cellStyle name="SAPBEXHLevel0 5 5" xfId="3214" xr:uid="{92DA9354-08F5-4B40-A73C-DABD2C357D2B}"/>
    <cellStyle name="SAPBEXHLevel0 5 6" xfId="3751" xr:uid="{C37372D3-6AD4-4BC5-8EB6-BDD31DE359DE}"/>
    <cellStyle name="SAPBEXHLevel0 5 7" xfId="3376" xr:uid="{A82A2AA3-6D85-48C1-B773-254974E9ABC3}"/>
    <cellStyle name="SAPBEXHLevel0 5 8" xfId="4231" xr:uid="{DEF381A4-7DBB-41D1-AB4B-9FFE2522A890}"/>
    <cellStyle name="SAPBEXHLevel0 6" xfId="977" xr:uid="{F28E65CF-B87F-48DE-98BE-A7A6848A347F}"/>
    <cellStyle name="SAPBEXHLevel0 7" xfId="1036" xr:uid="{BBAC4AA0-1936-4BAE-A553-700280854C64}"/>
    <cellStyle name="SAPBEXHLevel0 8" xfId="266" xr:uid="{4ADE1EA7-D0EC-42EE-A647-2B734C7E7EE7}"/>
    <cellStyle name="SAPBEXHLevel0 8 2" xfId="1182" xr:uid="{071055AC-B836-4778-B1B6-43704EF7B0FB}"/>
    <cellStyle name="SAPBEXHLevel0 8 2 2" xfId="2430" xr:uid="{BE3AA5F6-00D9-4529-966E-4E56ACB8CE78}"/>
    <cellStyle name="SAPBEXHLevel0 8 2 3" xfId="2936" xr:uid="{20FF6A68-07B9-450C-8371-510AE2724891}"/>
    <cellStyle name="SAPBEXHLevel0 8 2 4" xfId="3318" xr:uid="{C280D135-6F69-4349-80F5-F3630882700C}"/>
    <cellStyle name="SAPBEXHLevel0 8 2 5" xfId="2701" xr:uid="{9D864398-6A5E-4FAD-B86E-E80B36161044}"/>
    <cellStyle name="SAPBEXHLevel0 8 2 6" xfId="3939" xr:uid="{C562AE00-32D7-4D86-9C25-DDFFB5FB013F}"/>
    <cellStyle name="SAPBEXHLevel0 8 2 7" xfId="3360" xr:uid="{F1487AA3-4A3A-41D0-9250-A2DD5A4B86CD}"/>
    <cellStyle name="SAPBEXHLevel0 8 3" xfId="1608" xr:uid="{CB677B4B-E9EB-4754-BADD-C8DF5AEE7EEA}"/>
    <cellStyle name="SAPBEXHLevel0 8 4" xfId="2629" xr:uid="{D0252B06-91FB-4C84-9EC2-1E352623FA84}"/>
    <cellStyle name="SAPBEXHLevel0 8 5" xfId="1874" xr:uid="{8F8D26F1-50C5-4BDF-BDE7-A024F4965031}"/>
    <cellStyle name="SAPBEXHLevel0 8 6" xfId="2772" xr:uid="{4F2036F4-549A-4339-9D9B-516B6B4F19EE}"/>
    <cellStyle name="SAPBEXHLevel0 8 7" xfId="4258" xr:uid="{946CF185-7A8C-4A60-B90B-A1E03EBA0B79}"/>
    <cellStyle name="SAPBEXHLevel0 8 8" xfId="3645" xr:uid="{D0F69E14-BAC4-42A6-BAB9-28A50D8A793E}"/>
    <cellStyle name="SAPBEXHLevel0 9" xfId="1130" xr:uid="{70AA9E3F-0B96-4568-9267-78E7E55BE7C0}"/>
    <cellStyle name="SAPBEXHLevel0 9 2" xfId="2378" xr:uid="{BDA91970-4BC1-4736-9FEE-A7E82BC26894}"/>
    <cellStyle name="SAPBEXHLevel0 9 3" xfId="2884" xr:uid="{A7AE52BA-A3AF-4CD1-851B-B65488669E0D}"/>
    <cellStyle name="SAPBEXHLevel0 9 4" xfId="1476" xr:uid="{0A802194-9FB2-4B46-BB9A-BD25E8375376}"/>
    <cellStyle name="SAPBEXHLevel0 9 5" xfId="3337" xr:uid="{BA1AE026-D586-4E9B-94FC-E9376C55AB28}"/>
    <cellStyle name="SAPBEXHLevel0 9 6" xfId="4095" xr:uid="{0456944D-7668-4CD5-9EA6-BD54E6EA365D}"/>
    <cellStyle name="SAPBEXHLevel0 9 7" xfId="4476" xr:uid="{7BE91BF9-DEC9-405A-B21E-73CBAB60C27F}"/>
    <cellStyle name="SAPBEXHLevel0_0910 GSO Capex RRP - Final (Detail) v2 220710" xfId="5686" xr:uid="{903AC6DE-EEEF-4891-916C-2E291FAB819C}"/>
    <cellStyle name="SAPBEXHLevel0X" xfId="70" xr:uid="{2CE16CF7-34C8-419D-A415-8DF1FD23DE9D}"/>
    <cellStyle name="SAPBEXHLevel0X 10" xfId="3539" xr:uid="{D0176DE5-61BE-436D-A4D0-351529E85985}"/>
    <cellStyle name="SAPBEXHLevel0X 11" xfId="2753" xr:uid="{2DB6F38D-4587-4153-93E5-4D65CD614663}"/>
    <cellStyle name="SAPBEXHLevel0X 12" xfId="4250" xr:uid="{AC4B8BAF-7D8B-494A-950B-9F66DB26E894}"/>
    <cellStyle name="SAPBEXHLevel0X 13" xfId="4288" xr:uid="{B02F0622-CE42-4BF7-97B3-3770E39E21C0}"/>
    <cellStyle name="SAPBEXHLevel0X 14" xfId="5687" xr:uid="{609C1E57-0610-42D6-B0C7-E33724E2FD3D}"/>
    <cellStyle name="SAPBEXHLevel0X 15" xfId="5970" xr:uid="{D22E8E87-E435-4704-A061-8FFBA10AD456}"/>
    <cellStyle name="SAPBEXHLevel0X 2" xfId="793" xr:uid="{D01E4566-DA75-47AC-80B3-1962CD4A1EE8}"/>
    <cellStyle name="SAPBEXHLevel0X 2 10" xfId="5688" xr:uid="{3AFF58B3-A1E1-44B5-9B29-23A23F5FFCF5}"/>
    <cellStyle name="SAPBEXHLevel0X 2 11" xfId="5971" xr:uid="{86810040-B2F8-4A57-AE22-80A313D2BC20}"/>
    <cellStyle name="SAPBEXHLevel0X 2 2" xfId="794" xr:uid="{1CD55BEA-0223-41EE-9CE5-692E647949C3}"/>
    <cellStyle name="SAPBEXHLevel0X 2 2 2" xfId="1278" xr:uid="{1BEDD3C4-7DF7-4639-9DB4-6B38C105295C}"/>
    <cellStyle name="SAPBEXHLevel0X 2 2 2 2" xfId="2526" xr:uid="{80E8B01A-335F-442E-A813-8CD37A7F038A}"/>
    <cellStyle name="SAPBEXHLevel0X 2 2 2 3" xfId="3032" xr:uid="{38C8E303-466D-4C14-9980-C5A1A4C10A54}"/>
    <cellStyle name="SAPBEXHLevel0X 2 2 2 4" xfId="2266" xr:uid="{647BB759-28BB-47CA-8414-013F931ECCA5}"/>
    <cellStyle name="SAPBEXHLevel0X 2 2 2 5" xfId="3527" xr:uid="{67E62530-B080-4E2A-A90C-0984F86B3B6A}"/>
    <cellStyle name="SAPBEXHLevel0X 2 2 2 6" xfId="3359" xr:uid="{213A99A4-CB06-4E21-BE5D-AF4D184CA2D3}"/>
    <cellStyle name="SAPBEXHLevel0X 2 2 2 7" xfId="4365" xr:uid="{F8A638B0-E0B7-43CB-886A-D27F93264C57}"/>
    <cellStyle name="SAPBEXHLevel0X 2 2 3" xfId="2073" xr:uid="{C0A234BC-27A5-40E9-8F7E-AD900453F96B}"/>
    <cellStyle name="SAPBEXHLevel0X 2 2 4" xfId="2267" xr:uid="{DE6A19E0-51F8-4B88-A829-ECCE75C9CBEE}"/>
    <cellStyle name="SAPBEXHLevel0X 2 2 5" xfId="1455" xr:uid="{D76340BC-13AD-409D-9C4A-0E01D315408B}"/>
    <cellStyle name="SAPBEXHLevel0X 2 2 6" xfId="3851" xr:uid="{65C8B123-2D35-4DD9-94B7-81569F2303A6}"/>
    <cellStyle name="SAPBEXHLevel0X 2 2 7" xfId="2819" xr:uid="{7832FAAB-DED3-4B10-A3BE-F3498F7A5C33}"/>
    <cellStyle name="SAPBEXHLevel0X 2 2 8" xfId="2789" xr:uid="{08B037D5-197F-4FC2-A0A1-FC0AB766125D}"/>
    <cellStyle name="SAPBEXHLevel0X 2 3" xfId="1277" xr:uid="{42F60030-5F53-475A-9741-DDF94DE03DD6}"/>
    <cellStyle name="SAPBEXHLevel0X 2 3 2" xfId="2525" xr:uid="{C7CBDA40-5C01-4282-ABC7-7F693C9E53DA}"/>
    <cellStyle name="SAPBEXHLevel0X 2 3 3" xfId="3031" xr:uid="{2759FC86-E0BC-404F-8B60-F224825478CB}"/>
    <cellStyle name="SAPBEXHLevel0X 2 3 4" xfId="2188" xr:uid="{3F4E1782-9381-4925-83F1-4F9E802E32F2}"/>
    <cellStyle name="SAPBEXHLevel0X 2 3 5" xfId="3462" xr:uid="{D2B6CB0D-D77A-4FB0-84C5-98CB412C713B}"/>
    <cellStyle name="SAPBEXHLevel0X 2 3 6" xfId="4023" xr:uid="{78576BD0-537C-4AFE-A977-899922C243A1}"/>
    <cellStyle name="SAPBEXHLevel0X 2 3 7" xfId="3344" xr:uid="{60366B6F-A8AA-4603-98B8-DC17CBEEA803}"/>
    <cellStyle name="SAPBEXHLevel0X 2 4" xfId="2072" xr:uid="{074DD9AD-6CD3-427E-B0A9-D492A87FBD1A}"/>
    <cellStyle name="SAPBEXHLevel0X 2 5" xfId="1696" xr:uid="{44E2B492-9415-4DEB-9600-A2E745CAB73C}"/>
    <cellStyle name="SAPBEXHLevel0X 2 6" xfId="2857" xr:uid="{0675619D-97B1-48C9-9402-0FE7B5700782}"/>
    <cellStyle name="SAPBEXHLevel0X 2 7" xfId="3599" xr:uid="{64E8AACF-D535-4080-A76A-5ECC3693D83F}"/>
    <cellStyle name="SAPBEXHLevel0X 2 8" xfId="2151" xr:uid="{24AFBFE3-C01B-4E91-9828-AFA4BC176117}"/>
    <cellStyle name="SAPBEXHLevel0X 2 9" xfId="1858" xr:uid="{C8238052-ECA2-4498-9405-08BE78DBC389}"/>
    <cellStyle name="SAPBEXHLevel0X 3" xfId="795" xr:uid="{96ACEFAB-9CAA-4F27-B415-3F8B6637FEE4}"/>
    <cellStyle name="SAPBEXHLevel0X 3 10" xfId="5689" xr:uid="{C1682332-C6B6-4448-98DA-4E2096AC140D}"/>
    <cellStyle name="SAPBEXHLevel0X 3 11" xfId="5972" xr:uid="{D829527D-2595-4664-A2E1-4CAB6BC302DA}"/>
    <cellStyle name="SAPBEXHLevel0X 3 2" xfId="796" xr:uid="{4F9006F9-423F-4DF6-B615-CDBB89808ADD}"/>
    <cellStyle name="SAPBEXHLevel0X 3 2 10" xfId="5973" xr:uid="{EE5938B6-379C-4112-921F-F389A2988662}"/>
    <cellStyle name="SAPBEXHLevel0X 3 2 2" xfId="1280" xr:uid="{B1B9EAEC-2BAE-44E3-A992-64CD06948022}"/>
    <cellStyle name="SAPBEXHLevel0X 3 2 2 2" xfId="2528" xr:uid="{0C3F5B92-4F15-475A-9714-929CAB0F3101}"/>
    <cellStyle name="SAPBEXHLevel0X 3 2 2 3" xfId="3034" xr:uid="{D5271416-153A-4756-9C0D-47916CD32C2E}"/>
    <cellStyle name="SAPBEXHLevel0X 3 2 2 4" xfId="1774" xr:uid="{EECD1870-318F-4DDD-81A6-BBAA8B95C59D}"/>
    <cellStyle name="SAPBEXHLevel0X 3 2 2 5" xfId="3788" xr:uid="{63ACE10B-6345-4958-ACA8-CF7389927205}"/>
    <cellStyle name="SAPBEXHLevel0X 3 2 2 6" xfId="3893" xr:uid="{1CE56CEE-28D4-4EAD-81C7-801B3D48EF31}"/>
    <cellStyle name="SAPBEXHLevel0X 3 2 2 7" xfId="4510" xr:uid="{735695C7-FEEE-4AAF-B7B8-105B25ACBE91}"/>
    <cellStyle name="SAPBEXHLevel0X 3 2 3" xfId="2075" xr:uid="{6647F0AB-03F6-4109-A732-19D0D8B80673}"/>
    <cellStyle name="SAPBEXHLevel0X 3 2 4" xfId="1693" xr:uid="{A629DA82-8C20-42F1-BA53-D2156909A5A5}"/>
    <cellStyle name="SAPBEXHLevel0X 3 2 5" xfId="2831" xr:uid="{30688816-0F32-4401-95F2-78F64A7ABD00}"/>
    <cellStyle name="SAPBEXHLevel0X 3 2 6" xfId="3973" xr:uid="{B69D34E5-F355-4248-8D81-EE610D49E1D8}"/>
    <cellStyle name="SAPBEXHLevel0X 3 2 7" xfId="3469" xr:uid="{294BF2A0-CE10-496C-AEA1-7FAA0BFFC886}"/>
    <cellStyle name="SAPBEXHLevel0X 3 2 8" xfId="4438" xr:uid="{95DFDEF8-E51D-4E70-9647-CDE098D6D8D1}"/>
    <cellStyle name="SAPBEXHLevel0X 3 2 9" xfId="5690" xr:uid="{E78C9BCA-D578-46BD-A497-3793780F429C}"/>
    <cellStyle name="SAPBEXHLevel0X 3 3" xfId="1279" xr:uid="{51BD24D4-CF55-4A99-B2C5-28D0CD12D85A}"/>
    <cellStyle name="SAPBEXHLevel0X 3 3 2" xfId="2527" xr:uid="{45AC19FD-7DD3-4092-9E92-8BA235363B5B}"/>
    <cellStyle name="SAPBEXHLevel0X 3 3 3" xfId="3033" xr:uid="{C486725F-78AF-42EC-9568-1CA1CAC54129}"/>
    <cellStyle name="SAPBEXHLevel0X 3 3 4" xfId="1626" xr:uid="{C434DE54-9136-40D1-9E5C-FA60F46B9521}"/>
    <cellStyle name="SAPBEXHLevel0X 3 3 5" xfId="3736" xr:uid="{A157E0E4-8D76-482F-9C9A-D9FD31D95B19}"/>
    <cellStyle name="SAPBEXHLevel0X 3 3 6" xfId="2656" xr:uid="{EE327830-C362-4863-9753-78D89B4B7D72}"/>
    <cellStyle name="SAPBEXHLevel0X 3 3 7" xfId="4341" xr:uid="{466939D3-DAF4-4FDE-9D08-0346B7B8E5FF}"/>
    <cellStyle name="SAPBEXHLevel0X 3 3 8" xfId="5691" xr:uid="{9CF634AB-57D3-4BA7-941E-D9632ED8F88B}"/>
    <cellStyle name="SAPBEXHLevel0X 3 3 9" xfId="5974" xr:uid="{62945C9E-3D9C-4492-9EDF-E053D463BB48}"/>
    <cellStyle name="SAPBEXHLevel0X 3 4" xfId="2074" xr:uid="{4990BE7E-D4D3-4CBD-9F23-DAEAE686EA7A}"/>
    <cellStyle name="SAPBEXHLevel0X 3 4 2" xfId="5692" xr:uid="{9EB45B24-86C6-43DE-9C59-62FC0C7609DE}"/>
    <cellStyle name="SAPBEXHLevel0X 3 4 3" xfId="5975" xr:uid="{EA932FDD-BDF6-4098-BE60-5E8B8229F94B}"/>
    <cellStyle name="SAPBEXHLevel0X 3 5" xfId="2189" xr:uid="{35E3A12A-D41E-4CF6-BF61-8540E1409924}"/>
    <cellStyle name="SAPBEXHLevel0X 3 5 2" xfId="5693" xr:uid="{FF5D2BCF-0CE3-4D10-8269-06063E16B41F}"/>
    <cellStyle name="SAPBEXHLevel0X 3 5 3" xfId="5976" xr:uid="{D577B78E-7116-458E-8967-EF92A5AAA063}"/>
    <cellStyle name="SAPBEXHLevel0X 3 6" xfId="3572" xr:uid="{0B5C8F9A-1FD8-4B94-A269-8DDAB5E78C56}"/>
    <cellStyle name="SAPBEXHLevel0X 3 6 2" xfId="5694" xr:uid="{42F0299D-9744-4A33-9E7B-86A0C87F0935}"/>
    <cellStyle name="SAPBEXHLevel0X 3 6 3" xfId="5977" xr:uid="{A5D30ECC-6A62-4A1D-ADF7-1C031DE65A0B}"/>
    <cellStyle name="SAPBEXHLevel0X 3 7" xfId="3988" xr:uid="{E363B607-A4B2-46FF-AEBC-6A4208E1AC64}"/>
    <cellStyle name="SAPBEXHLevel0X 3 7 2" xfId="5695" xr:uid="{D3D68DE9-92B9-4637-8C16-1ACDBAA1D0CD}"/>
    <cellStyle name="SAPBEXHLevel0X 3 7 3" xfId="5978" xr:uid="{8500087E-7873-4524-B014-94FF6AB72539}"/>
    <cellStyle name="SAPBEXHLevel0X 3 8" xfId="3855" xr:uid="{AF31EC9C-C46C-44DE-A2D5-176DA1893ECD}"/>
    <cellStyle name="SAPBEXHLevel0X 3 8 2" xfId="5696" xr:uid="{A96E2567-4724-4AA4-B0EA-A0857FD6C971}"/>
    <cellStyle name="SAPBEXHLevel0X 3 8 3" xfId="5979" xr:uid="{EF4B3371-8C17-47E9-ABDB-1F99B24BEE2E}"/>
    <cellStyle name="SAPBEXHLevel0X 3 9" xfId="3924" xr:uid="{65CCACBC-B24D-444C-8605-78A01A2CC022}"/>
    <cellStyle name="SAPBEXHLevel0X 4" xfId="978" xr:uid="{FBE64E8A-A84F-4A0B-9474-88A461712907}"/>
    <cellStyle name="SAPBEXHLevel0X 5" xfId="1035" xr:uid="{5A2C3E03-12D8-4035-9AF9-E42A2268D8F8}"/>
    <cellStyle name="SAPBEXHLevel0X 6" xfId="202" xr:uid="{C0002469-8DE9-4E71-BF0D-2F74BFC3D4AE}"/>
    <cellStyle name="SAPBEXHLevel0X 6 2" xfId="1155" xr:uid="{2D0A159C-16B6-40FC-972F-90FE3F189CE3}"/>
    <cellStyle name="SAPBEXHLevel0X 6 2 2" xfId="2403" xr:uid="{0103923C-EC8B-490C-A5F9-86D10FE3A94C}"/>
    <cellStyle name="SAPBEXHLevel0X 6 2 3" xfId="2909" xr:uid="{7A2A9C2E-3175-411C-B314-0D9B95509F70}"/>
    <cellStyle name="SAPBEXHLevel0X 6 2 4" xfId="2172" xr:uid="{85AA9527-5EB5-4A0B-B675-3D3FD8B9E57C}"/>
    <cellStyle name="SAPBEXHLevel0X 6 2 5" xfId="2858" xr:uid="{7648808E-EF99-4A51-8B99-23D51ED0B5BF}"/>
    <cellStyle name="SAPBEXHLevel0X 6 2 6" xfId="3821" xr:uid="{2B1D27E2-392C-4BF3-AEFD-D01D3C62E184}"/>
    <cellStyle name="SAPBEXHLevel0X 6 2 7" xfId="4470" xr:uid="{75CDB898-CF12-4301-9D4A-9B1620E4B80E}"/>
    <cellStyle name="SAPBEXHLevel0X 6 3" xfId="1549" xr:uid="{BCC43807-3D97-4520-9842-7A1C7D114463}"/>
    <cellStyle name="SAPBEXHLevel0X 6 4" xfId="1643" xr:uid="{6C4729E2-000B-4B85-BB9A-DD170C399595}"/>
    <cellStyle name="SAPBEXHLevel0X 6 5" xfId="3256" xr:uid="{DA53B946-84E9-469A-8B80-2EABEF2C7722}"/>
    <cellStyle name="SAPBEXHLevel0X 6 6" xfId="1851" xr:uid="{4CB75832-C1C3-4E2D-AB3D-8C6045F3D267}"/>
    <cellStyle name="SAPBEXHLevel0X 6 7" xfId="4104" xr:uid="{64A02EFE-BBCF-466D-9AF2-228F51E77304}"/>
    <cellStyle name="SAPBEXHLevel0X 6 8" xfId="3974" xr:uid="{9046167A-68A2-4EC1-8B96-EF352B47DABA}"/>
    <cellStyle name="SAPBEXHLevel0X 7" xfId="1131" xr:uid="{D1DFC156-403F-447A-A95A-5231305D593B}"/>
    <cellStyle name="SAPBEXHLevel0X 7 2" xfId="2379" xr:uid="{28F08840-7907-44A7-B2E5-293B8DCACDF0}"/>
    <cellStyle name="SAPBEXHLevel0X 7 3" xfId="2885" xr:uid="{F63E2309-419A-4683-AC85-B8CBF54BC641}"/>
    <cellStyle name="SAPBEXHLevel0X 7 4" xfId="2148" xr:uid="{1411AFA1-3841-49B9-B90A-561C2498853A}"/>
    <cellStyle name="SAPBEXHLevel0X 7 5" xfId="1511" xr:uid="{FA6B2275-F25E-4390-A9FF-DC8EE36C10B3}"/>
    <cellStyle name="SAPBEXHLevel0X 7 6" xfId="3521" xr:uid="{0837DC51-365C-4DFF-9774-ACE13BA0ABC6}"/>
    <cellStyle name="SAPBEXHLevel0X 7 7" xfId="4454" xr:uid="{B033CFAF-4C2C-4E59-AFF3-48BD6CA5371F}"/>
    <cellStyle name="SAPBEXHLevel0X 8" xfId="1434" xr:uid="{51481766-3ED2-4279-84AE-342D83EC6F71}"/>
    <cellStyle name="SAPBEXHLevel0X 9" xfId="2291" xr:uid="{397F3366-99BE-43C4-9A26-C0638F2DE2A1}"/>
    <cellStyle name="SAPBEXHLevel0X_0910 GSO Capex RRP - Final (Detail) v2 220710" xfId="5697" xr:uid="{DAD4CEFA-D6CA-4971-BF5C-686FD3BFE13E}"/>
    <cellStyle name="SAPBEXHLevel1" xfId="71" xr:uid="{5C4F7907-E6FC-476B-8A50-F848A0478AD0}"/>
    <cellStyle name="SAPBEXHLevel1 10" xfId="1435" xr:uid="{2BEA1271-F504-4FCD-BFDF-F5D476D072F7}"/>
    <cellStyle name="SAPBEXHLevel1 11" xfId="2249" xr:uid="{051C4079-38A1-4C23-9F04-7FB3C05B0D2E}"/>
    <cellStyle name="SAPBEXHLevel1 12" xfId="3159" xr:uid="{2C956767-D13D-4D40-AE7E-3EA492D204DE}"/>
    <cellStyle name="SAPBEXHLevel1 13" xfId="3643" xr:uid="{4DAE0749-393B-4ABA-853A-AE6AAE5B8C4E}"/>
    <cellStyle name="SAPBEXHLevel1 14" xfId="4000" xr:uid="{1E71D8FE-F5FA-4FE8-B695-A2ECDE7424DE}"/>
    <cellStyle name="SAPBEXHLevel1 15" xfId="3246" xr:uid="{2E447948-75CE-4584-B084-C14BE86100DA}"/>
    <cellStyle name="SAPBEXHLevel1 16" xfId="5698" xr:uid="{0A1D4510-E186-4278-A169-75A300EEB1A5}"/>
    <cellStyle name="SAPBEXHLevel1 17" xfId="5980" xr:uid="{55387450-7E32-4321-AA8F-CAD87562EE3F}"/>
    <cellStyle name="SAPBEXHLevel1 2" xfId="797" xr:uid="{180EB6E4-C2E3-4F0E-973F-71CF49F6534C}"/>
    <cellStyle name="SAPBEXHLevel1 2 10" xfId="5981" xr:uid="{13A7879F-6A1B-4932-9778-925B4B55C6EC}"/>
    <cellStyle name="SAPBEXHLevel1 2 2" xfId="1281" xr:uid="{90DB1FD3-D163-4F2B-98A4-3F6D32138069}"/>
    <cellStyle name="SAPBEXHLevel1 2 2 2" xfId="2529" xr:uid="{7B560E5D-96ED-4675-8088-038B918414F1}"/>
    <cellStyle name="SAPBEXHLevel1 2 2 3" xfId="3035" xr:uid="{528F23E8-DDFF-49DF-8DE2-9B62F43BF497}"/>
    <cellStyle name="SAPBEXHLevel1 2 2 4" xfId="2798" xr:uid="{16565927-6EBA-4ECA-AF52-7712AD2245A6}"/>
    <cellStyle name="SAPBEXHLevel1 2 2 5" xfId="3729" xr:uid="{91AAE0CF-07A5-4AA3-BC9A-14C7D66581DA}"/>
    <cellStyle name="SAPBEXHLevel1 2 2 6" xfId="3889" xr:uid="{45B760EC-8F80-46DE-811E-A73D835076DC}"/>
    <cellStyle name="SAPBEXHLevel1 2 2 7" xfId="4499" xr:uid="{03B69988-3D9F-44D3-AE75-1A9F0D76333F}"/>
    <cellStyle name="SAPBEXHLevel1 2 3" xfId="2076" xr:uid="{9575063A-221C-494F-B3FC-9274B8470D8E}"/>
    <cellStyle name="SAPBEXHLevel1 2 4" xfId="1694" xr:uid="{FA00BB46-8CD0-4F2B-98DF-4B0FC570A119}"/>
    <cellStyle name="SAPBEXHLevel1 2 5" xfId="2855" xr:uid="{B1FBFBD1-69FA-49F4-A7A2-D02686687FB3}"/>
    <cellStyle name="SAPBEXHLevel1 2 6" xfId="2778" xr:uid="{1C605094-8011-40D6-B427-81EF306FA3E9}"/>
    <cellStyle name="SAPBEXHLevel1 2 7" xfId="3220" xr:uid="{EB683E18-545F-41B6-BEF4-B36C38997C57}"/>
    <cellStyle name="SAPBEXHLevel1 2 8" xfId="4437" xr:uid="{ADE92176-921A-4943-9898-F5B423A58583}"/>
    <cellStyle name="SAPBEXHLevel1 2 9" xfId="5699" xr:uid="{B73EE11D-7A1C-441D-95E3-0D22504EBBB1}"/>
    <cellStyle name="SAPBEXHLevel1 3" xfId="798" xr:uid="{0B32D011-B469-4B08-9325-B37E6986E6ED}"/>
    <cellStyle name="SAPBEXHLevel1 3 2" xfId="1282" xr:uid="{6DC6AE74-AEFF-4A26-980A-81315BD620AC}"/>
    <cellStyle name="SAPBEXHLevel1 3 2 2" xfId="2530" xr:uid="{76394FCE-DB2C-496F-A816-67869EBC2A4C}"/>
    <cellStyle name="SAPBEXHLevel1 3 2 3" xfId="3036" xr:uid="{72028FF9-6596-425C-8DCB-7764F1F97E15}"/>
    <cellStyle name="SAPBEXHLevel1 3 2 4" xfId="1912" xr:uid="{1F7C0A32-E491-41B7-B3FA-133F38D67A3F}"/>
    <cellStyle name="SAPBEXHLevel1 3 2 5" xfId="2199" xr:uid="{8A2659C8-27F1-407C-B08B-AB0774082E75}"/>
    <cellStyle name="SAPBEXHLevel1 3 2 6" xfId="3863" xr:uid="{7DA15897-4C67-493A-BA91-C59999E18214}"/>
    <cellStyle name="SAPBEXHLevel1 3 2 7" xfId="4101" xr:uid="{9F74A0EA-5B69-446F-B4B4-CFA13501259C}"/>
    <cellStyle name="SAPBEXHLevel1 3 3" xfId="2077" xr:uid="{873C4152-C5EA-49F3-AB42-10E825ED77F9}"/>
    <cellStyle name="SAPBEXHLevel1 3 4" xfId="1653" xr:uid="{EC44091C-E9A6-4E0B-A9C3-059464DD6228}"/>
    <cellStyle name="SAPBEXHLevel1 3 5" xfId="2854" xr:uid="{F71C9804-0999-4B1A-9CA2-6DC4251E9C9A}"/>
    <cellStyle name="SAPBEXHLevel1 3 6" xfId="3710" xr:uid="{07A0BF70-9734-42F1-9449-2158CD6C1011}"/>
    <cellStyle name="SAPBEXHLevel1 3 7" xfId="3862" xr:uid="{9AF1F2B3-5EF5-4471-A1B0-1CD18DE9304B}"/>
    <cellStyle name="SAPBEXHLevel1 3 8" xfId="4331" xr:uid="{6B958264-0D8F-458F-B884-0786CC5C5584}"/>
    <cellStyle name="SAPBEXHLevel1 4" xfId="799" xr:uid="{CE5DCB21-7055-4FC8-B982-9FC1160C096A}"/>
    <cellStyle name="SAPBEXHLevel1 4 2" xfId="800" xr:uid="{ABAF89E9-3CE1-4225-BBBA-5C91749C7760}"/>
    <cellStyle name="SAPBEXHLevel1 4 2 2" xfId="1284" xr:uid="{2EDB3C1D-5DEA-43A7-BF85-B88C348722E4}"/>
    <cellStyle name="SAPBEXHLevel1 4 2 2 2" xfId="2532" xr:uid="{E514797A-8E78-4709-9E3C-84AB54899CF6}"/>
    <cellStyle name="SAPBEXHLevel1 4 2 2 3" xfId="3038" xr:uid="{602392B6-64F2-4977-9974-8C0184AA9B18}"/>
    <cellStyle name="SAPBEXHLevel1 4 2 2 4" xfId="3274" xr:uid="{84E27334-DD4A-488D-A538-DC34DC86380C}"/>
    <cellStyle name="SAPBEXHLevel1 4 2 2 5" xfId="3257" xr:uid="{CCD3071D-CAD2-43A9-B0DB-F855B5218EEE}"/>
    <cellStyle name="SAPBEXHLevel1 4 2 2 6" xfId="3961" xr:uid="{4246B67D-879E-4739-979F-0BDBBF3AA352}"/>
    <cellStyle name="SAPBEXHLevel1 4 2 2 7" xfId="4190" xr:uid="{B567F908-F228-4C37-B77C-8F1174384353}"/>
    <cellStyle name="SAPBEXHLevel1 4 2 3" xfId="2079" xr:uid="{7DF38EF4-CA2C-448D-AF47-73B2E97CF6D1}"/>
    <cellStyle name="SAPBEXHLevel1 4 2 4" xfId="1461" xr:uid="{9653D9F8-6C51-405E-B6F6-9DD3C96925F5}"/>
    <cellStyle name="SAPBEXHLevel1 4 2 5" xfId="2802" xr:uid="{22A9BFBB-F1A4-4685-BA2B-F6404ABDB773}"/>
    <cellStyle name="SAPBEXHLevel1 4 2 6" xfId="3852" xr:uid="{F44506BB-3A52-4C0F-887F-D625E9D70506}"/>
    <cellStyle name="SAPBEXHLevel1 4 2 7" xfId="4012" xr:uid="{F63B515C-492F-4D6F-8878-F99545C03FAD}"/>
    <cellStyle name="SAPBEXHLevel1 4 2 8" xfId="4492" xr:uid="{AC1A4525-2154-457A-A22E-9F6711D9DA65}"/>
    <cellStyle name="SAPBEXHLevel1 4 3" xfId="1283" xr:uid="{6DBCC493-CF92-41F3-AF7E-7796CF6B64E9}"/>
    <cellStyle name="SAPBEXHLevel1 4 3 2" xfId="2531" xr:uid="{30D47903-6217-4580-8561-914B2A9E98A1}"/>
    <cellStyle name="SAPBEXHLevel1 4 3 3" xfId="3037" xr:uid="{C5B5B977-92A3-4DC3-AD16-8A0860BFB7AF}"/>
    <cellStyle name="SAPBEXHLevel1 4 3 4" xfId="2825" xr:uid="{2F2DE618-5E04-410B-A840-FC297A0D1F21}"/>
    <cellStyle name="SAPBEXHLevel1 4 3 5" xfId="3311" xr:uid="{61479BE4-46CF-49EF-BC01-DE48329EB65C}"/>
    <cellStyle name="SAPBEXHLevel1 4 3 6" xfId="3722" xr:uid="{C52560AD-543A-4E9A-8C8A-6EA89EEEE10D}"/>
    <cellStyle name="SAPBEXHLevel1 4 3 7" xfId="4337" xr:uid="{3208B60F-D881-4223-9B92-B526E27493D3}"/>
    <cellStyle name="SAPBEXHLevel1 4 4" xfId="2078" xr:uid="{F7BAA9A2-81D2-4570-B307-562F9BCD92F2}"/>
    <cellStyle name="SAPBEXHLevel1 4 5" xfId="1695" xr:uid="{505C26FC-08A5-440A-AA52-D5B8E6156EC6}"/>
    <cellStyle name="SAPBEXHLevel1 4 6" xfId="3575" xr:uid="{1BE950AC-AF24-45AA-8F1B-C1A018FB2172}"/>
    <cellStyle name="SAPBEXHLevel1 4 7" xfId="1629" xr:uid="{C36707D5-AD0C-4E00-9BCD-6D8F0834428A}"/>
    <cellStyle name="SAPBEXHLevel1 4 8" xfId="3397" xr:uid="{83F425EF-EE6B-453B-9E7C-544699978FFD}"/>
    <cellStyle name="SAPBEXHLevel1 4 9" xfId="4194" xr:uid="{1F402388-851D-456D-875B-48AA1279534B}"/>
    <cellStyle name="SAPBEXHLevel1 5" xfId="952" xr:uid="{82F66AE9-1823-4132-B421-5492B588DCE9}"/>
    <cellStyle name="SAPBEXHLevel1 5 2" xfId="1360" xr:uid="{A84F4080-2976-44EF-B768-829678DE0E92}"/>
    <cellStyle name="SAPBEXHLevel1 5 2 2" xfId="2608" xr:uid="{CEF2EA95-6971-4111-BBCC-688F13B2A120}"/>
    <cellStyle name="SAPBEXHLevel1 5 2 3" xfId="3114" xr:uid="{423CAE26-D419-4274-8C7B-A693C5E4157D}"/>
    <cellStyle name="SAPBEXHLevel1 5 2 4" xfId="1951" xr:uid="{A01E5002-24BE-4F3C-A79A-01B2FB348E2C}"/>
    <cellStyle name="SAPBEXHLevel1 5 2 5" xfId="3304" xr:uid="{18AF633F-5843-48C8-8F88-EDE1831E8273}"/>
    <cellStyle name="SAPBEXHLevel1 5 2 6" xfId="1828" xr:uid="{161A6227-638D-4DB3-B2F8-7DC7922F6F83}"/>
    <cellStyle name="SAPBEXHLevel1 5 2 7" xfId="1860" xr:uid="{AD8C0F52-0732-4104-9BE0-6B787AAF354C}"/>
    <cellStyle name="SAPBEXHLevel1 5 3" xfId="2220" xr:uid="{78D4B988-09ED-4003-AE28-6EF8C7D219F7}"/>
    <cellStyle name="SAPBEXHLevel1 5 4" xfId="2727" xr:uid="{D3075655-C35F-42EA-9B69-1955B2320D77}"/>
    <cellStyle name="SAPBEXHLevel1 5 5" xfId="2280" xr:uid="{98C4BA60-B41C-41EE-A0F3-8670C6CA6B2E}"/>
    <cellStyle name="SAPBEXHLevel1 5 6" xfId="1516" xr:uid="{6FE6194C-77F5-437D-82DB-6B72BBF4B003}"/>
    <cellStyle name="SAPBEXHLevel1 5 7" xfId="3690" xr:uid="{664A5AE8-3548-4E7A-A52B-F0CDB2193F26}"/>
    <cellStyle name="SAPBEXHLevel1 5 8" xfId="3622" xr:uid="{42C271AB-B1C4-452C-BD04-83B1E4CD3A1B}"/>
    <cellStyle name="SAPBEXHLevel1 6" xfId="979" xr:uid="{DFE032A7-D598-4DF9-AABB-17FB912DD5CE}"/>
    <cellStyle name="SAPBEXHLevel1 7" xfId="1034" xr:uid="{15635FF4-9998-47F0-AEFB-FDEBEE507655}"/>
    <cellStyle name="SAPBEXHLevel1 8" xfId="267" xr:uid="{20C628A1-F5B2-4202-B2B9-AB1790966F4C}"/>
    <cellStyle name="SAPBEXHLevel1 8 2" xfId="1183" xr:uid="{8092DFFA-155A-4557-9AB2-C2329B29D036}"/>
    <cellStyle name="SAPBEXHLevel1 8 2 2" xfId="2431" xr:uid="{62E40368-AAC4-4335-8CC6-2E95A94E2702}"/>
    <cellStyle name="SAPBEXHLevel1 8 2 3" xfId="2937" xr:uid="{68D0E425-7B27-485C-9096-1429BAA8B791}"/>
    <cellStyle name="SAPBEXHLevel1 8 2 4" xfId="2681" xr:uid="{823712ED-6F7B-471D-B48C-C0478F032DB5}"/>
    <cellStyle name="SAPBEXHLevel1 8 2 5" xfId="2250" xr:uid="{8C065967-9821-495C-A772-1D1CD8669C5B}"/>
    <cellStyle name="SAPBEXHLevel1 8 2 6" xfId="2793" xr:uid="{F24EE1EA-605B-44EC-B4A4-BD6274D9E947}"/>
    <cellStyle name="SAPBEXHLevel1 8 2 7" xfId="4485" xr:uid="{C74E0D3A-F8DE-4F56-96BC-2687068D90F3}"/>
    <cellStyle name="SAPBEXHLevel1 8 3" xfId="1609" xr:uid="{FE62F568-32EF-4098-B6B1-8C440B957938}"/>
    <cellStyle name="SAPBEXHLevel1 8 4" xfId="1929" xr:uid="{AF357B3E-3ECC-45FF-B07D-6B2D5AC6065A}"/>
    <cellStyle name="SAPBEXHLevel1 8 5" xfId="3507" xr:uid="{AA95A2CD-471E-4892-872A-63EF13B63CE1}"/>
    <cellStyle name="SAPBEXHLevel1 8 6" xfId="1532" xr:uid="{BE53DB41-C784-44D6-91E9-C74AE0D0E466}"/>
    <cellStyle name="SAPBEXHLevel1 8 7" xfId="4054" xr:uid="{3386760E-83DB-4CDF-96B8-8481508B93EB}"/>
    <cellStyle name="SAPBEXHLevel1 8 8" xfId="4007" xr:uid="{BDB7134B-8AA0-46CC-B03D-E573D28C21D0}"/>
    <cellStyle name="SAPBEXHLevel1 9" xfId="1132" xr:uid="{8C52A617-BA55-4064-BED4-746A15BE1ECE}"/>
    <cellStyle name="SAPBEXHLevel1 9 2" xfId="2380" xr:uid="{B68FDCBD-8098-476E-B6A5-8ED6EBA7CDB0}"/>
    <cellStyle name="SAPBEXHLevel1 9 3" xfId="2886" xr:uid="{727E215A-3D9B-4B41-96B4-D324C6E082FA}"/>
    <cellStyle name="SAPBEXHLevel1 9 4" xfId="2147" xr:uid="{B410D0A6-6D6E-45E3-BEB8-496CE11D6514}"/>
    <cellStyle name="SAPBEXHLevel1 9 5" xfId="3702" xr:uid="{A1F72F10-4F8D-4B6B-948C-28C3AC3AA318}"/>
    <cellStyle name="SAPBEXHLevel1 9 6" xfId="4080" xr:uid="{6E9D8FDA-F09B-4E6D-B964-BCD79EF31512}"/>
    <cellStyle name="SAPBEXHLevel1 9 7" xfId="4324" xr:uid="{EC57EB34-E283-415F-9D12-BF35258EA5DA}"/>
    <cellStyle name="SAPBEXHLevel1_0910 GSO Capex RRP - Final (Detail) v2 220710" xfId="5700" xr:uid="{25C7449C-A0BD-4177-9CD7-AAF44532C4FC}"/>
    <cellStyle name="SAPBEXHLevel1X" xfId="72" xr:uid="{C5C4E119-7ED7-4635-AE26-A538FDAEDEC7}"/>
    <cellStyle name="SAPBEXHLevel1X 10" xfId="3158" xr:uid="{48606B53-4EA0-4F24-ADB4-1A16BA17D89F}"/>
    <cellStyle name="SAPBEXHLevel1X 11" xfId="3153" xr:uid="{5B7E6A8B-3AE2-4C18-B566-2E7A9990DE6C}"/>
    <cellStyle name="SAPBEXHLevel1X 12" xfId="3771" xr:uid="{9DF4BC47-17D2-4C23-A812-ED36BF23D2E8}"/>
    <cellStyle name="SAPBEXHLevel1X 13" xfId="4016" xr:uid="{DB2F5A37-ECB8-4872-8FA6-395FE9008FB9}"/>
    <cellStyle name="SAPBEXHLevel1X 14" xfId="5701" xr:uid="{9A58C802-84B6-4AC2-932B-5309E83715CD}"/>
    <cellStyle name="SAPBEXHLevel1X 15" xfId="5982" xr:uid="{24E9DE03-9F04-4742-8C32-36797C77DE57}"/>
    <cellStyle name="SAPBEXHLevel1X 2" xfId="801" xr:uid="{8F78F673-DC6F-4796-A79C-E815160E15E2}"/>
    <cellStyle name="SAPBEXHLevel1X 2 10" xfId="5702" xr:uid="{6E314052-3369-486F-80B9-9C5F6A2ADC09}"/>
    <cellStyle name="SAPBEXHLevel1X 2 11" xfId="5983" xr:uid="{C3B79628-B7F1-464F-BC82-22EBB9EE18BD}"/>
    <cellStyle name="SAPBEXHLevel1X 2 2" xfId="802" xr:uid="{6A9A4F1F-2460-4566-B41E-145D331F4770}"/>
    <cellStyle name="SAPBEXHLevel1X 2 2 2" xfId="1286" xr:uid="{56502722-F727-4D42-9CDB-E73B21BF340F}"/>
    <cellStyle name="SAPBEXHLevel1X 2 2 2 2" xfId="2534" xr:uid="{86C0C743-8DBA-48F4-B2B7-21B3A0A2EF26}"/>
    <cellStyle name="SAPBEXHLevel1X 2 2 2 3" xfId="3040" xr:uid="{C3634992-72A6-4434-8E67-37994CEF1067}"/>
    <cellStyle name="SAPBEXHLevel1X 2 2 2 4" xfId="1749" xr:uid="{6A35FE5F-469F-43D9-8EE3-E35558EB75B6}"/>
    <cellStyle name="SAPBEXHLevel1X 2 2 2 5" xfId="3696" xr:uid="{A9BB3DDF-5429-40EB-8C55-BAC58F7BA673}"/>
    <cellStyle name="SAPBEXHLevel1X 2 2 2 6" xfId="4042" xr:uid="{02297D17-A091-498F-B6D5-FBDE60B8DE82}"/>
    <cellStyle name="SAPBEXHLevel1X 2 2 2 7" xfId="4109" xr:uid="{2777693F-AE05-477B-862A-EA115003E5A4}"/>
    <cellStyle name="SAPBEXHLevel1X 2 2 3" xfId="2081" xr:uid="{2D999214-712E-41E2-9ABA-5B23B48C8C05}"/>
    <cellStyle name="SAPBEXHLevel1X 2 2 4" xfId="2265" xr:uid="{21B104EC-1A99-48D7-AE20-839E42789E0A}"/>
    <cellStyle name="SAPBEXHLevel1X 2 2 5" xfId="2048" xr:uid="{FAFC0C58-CAE7-463F-9DD9-48162F489CA5}"/>
    <cellStyle name="SAPBEXHLevel1X 2 2 6" xfId="3708" xr:uid="{6530FA8C-FEDC-40F3-A5C7-BC022A5FE209}"/>
    <cellStyle name="SAPBEXHLevel1X 2 2 7" xfId="3909" xr:uid="{79C82BC5-27DD-4ED6-856E-B7DCAB7D030F}"/>
    <cellStyle name="SAPBEXHLevel1X 2 2 8" xfId="3876" xr:uid="{B8049AC6-C41C-4219-A968-26E237009CF1}"/>
    <cellStyle name="SAPBEXHLevel1X 2 3" xfId="1285" xr:uid="{6665BCD3-FE09-4A0D-9F67-75E5D2BFA4E5}"/>
    <cellStyle name="SAPBEXHLevel1X 2 3 2" xfId="2533" xr:uid="{49EA477B-F168-4872-9314-81546D4EBD36}"/>
    <cellStyle name="SAPBEXHLevel1X 2 3 3" xfId="3039" xr:uid="{839FB516-C543-4E5D-AEFD-7FCF48963612}"/>
    <cellStyle name="SAPBEXHLevel1X 2 3 4" xfId="3205" xr:uid="{120B5C9E-2439-411D-B329-2D478BC7D08E}"/>
    <cellStyle name="SAPBEXHLevel1X 2 3 5" xfId="3464" xr:uid="{365ED64F-ABE7-4524-94DF-BF65BCD61517}"/>
    <cellStyle name="SAPBEXHLevel1X 2 3 6" xfId="4092" xr:uid="{F070E7BB-412E-493F-9405-3171EB224C33}"/>
    <cellStyle name="SAPBEXHLevel1X 2 3 7" xfId="4312" xr:uid="{D94BD5E5-8DA9-4CA8-BE50-6FC3E527DD0C}"/>
    <cellStyle name="SAPBEXHLevel1X 2 4" xfId="2080" xr:uid="{B4D03429-60AB-416E-81C6-2719C439611F}"/>
    <cellStyle name="SAPBEXHLevel1X 2 5" xfId="1701" xr:uid="{240C98F4-C056-4462-95CC-FDC3CCED3B7A}"/>
    <cellStyle name="SAPBEXHLevel1X 2 6" xfId="3186" xr:uid="{F926339C-038A-4C75-A3EA-E45501A44539}"/>
    <cellStyle name="SAPBEXHLevel1X 2 7" xfId="1746" xr:uid="{DFFCB800-C30F-4323-AF17-1C74076C2815}"/>
    <cellStyle name="SAPBEXHLevel1X 2 8" xfId="3934" xr:uid="{18D85259-80FB-4E2D-808E-AF7C6333E2BE}"/>
    <cellStyle name="SAPBEXHLevel1X 2 9" xfId="3174" xr:uid="{3AE9CCAB-6DA6-4764-A4A0-7E66FCFD03E8}"/>
    <cellStyle name="SAPBEXHLevel1X 3" xfId="803" xr:uid="{D67D72BD-823D-470F-BCF2-C9EE518A43B0}"/>
    <cellStyle name="SAPBEXHLevel1X 3 10" xfId="5703" xr:uid="{F8229A4F-9F2D-4904-95F5-FAD112CD6FA5}"/>
    <cellStyle name="SAPBEXHLevel1X 3 11" xfId="5984" xr:uid="{2D92BAD3-697D-4332-B02E-E5DAA5964802}"/>
    <cellStyle name="SAPBEXHLevel1X 3 2" xfId="804" xr:uid="{9CC9D7A2-0EC7-46DB-8DC2-B6CB30FFE55C}"/>
    <cellStyle name="SAPBEXHLevel1X 3 2 10" xfId="5985" xr:uid="{1040E6EB-7339-48C5-9AB6-B126B1869280}"/>
    <cellStyle name="SAPBEXHLevel1X 3 2 2" xfId="1288" xr:uid="{141FBB43-441A-4DE5-BD0F-A2832BEBEC73}"/>
    <cellStyle name="SAPBEXHLevel1X 3 2 2 2" xfId="2536" xr:uid="{DFF40D06-56D1-4FDF-A4F1-12F250EE4806}"/>
    <cellStyle name="SAPBEXHLevel1X 3 2 2 3" xfId="3042" xr:uid="{30DF6995-65AF-439C-BCAC-E74FC5DD1250}"/>
    <cellStyle name="SAPBEXHLevel1X 3 2 2 4" xfId="2748" xr:uid="{EFD0F06C-657F-41CF-BF69-D1321FC5FD88}"/>
    <cellStyle name="SAPBEXHLevel1X 3 2 2 5" xfId="3869" xr:uid="{6938A67F-A9D4-4A02-AB54-EF6156FA02B3}"/>
    <cellStyle name="SAPBEXHLevel1X 3 2 2 6" xfId="3799" xr:uid="{B99F505F-136F-4AA6-96CF-9CA2600C5862}"/>
    <cellStyle name="SAPBEXHLevel1X 3 2 2 7" xfId="4498" xr:uid="{8AA13244-F3E1-4404-8828-5D756048BA94}"/>
    <cellStyle name="SAPBEXHLevel1X 3 2 3" xfId="2083" xr:uid="{80C05223-97A9-444A-9B21-5090B6C17F36}"/>
    <cellStyle name="SAPBEXHLevel1X 3 2 4" xfId="1697" xr:uid="{44683F19-12F9-4B80-8F3F-8F78456AC605}"/>
    <cellStyle name="SAPBEXHLevel1X 3 2 5" xfId="1625" xr:uid="{0EFF9EBA-037A-4C0A-AE9D-4A1A1167F506}"/>
    <cellStyle name="SAPBEXHLevel1X 3 2 6" xfId="3262" xr:uid="{4A360CDE-2BD7-4DFF-98DC-F74D83840FCB}"/>
    <cellStyle name="SAPBEXHLevel1X 3 2 7" xfId="3590" xr:uid="{997314BC-9AF9-4B0A-A16A-1F6037B5926B}"/>
    <cellStyle name="SAPBEXHLevel1X 3 2 8" xfId="4286" xr:uid="{65C741E7-ADAF-476F-B96C-2881A5CC567C}"/>
    <cellStyle name="SAPBEXHLevel1X 3 2 9" xfId="5704" xr:uid="{D5120227-2D47-4EE2-8943-F6D76BA1F72E}"/>
    <cellStyle name="SAPBEXHLevel1X 3 3" xfId="1287" xr:uid="{D4902A08-234F-4DB2-BEC2-DF6AE3CE286A}"/>
    <cellStyle name="SAPBEXHLevel1X 3 3 2" xfId="2535" xr:uid="{D4B45E19-C3AD-428E-B169-69B5E1D423DF}"/>
    <cellStyle name="SAPBEXHLevel1X 3 3 3" xfId="3041" xr:uid="{77FE3F99-F952-44FB-8035-1C67460435EB}"/>
    <cellStyle name="SAPBEXHLevel1X 3 3 4" xfId="1534" xr:uid="{5B0F9F3B-BA80-48E4-805F-0CF272F3EC49}"/>
    <cellStyle name="SAPBEXHLevel1X 3 3 5" xfId="3728" xr:uid="{05929B89-60EC-49AE-B20C-D4F1500A32CF}"/>
    <cellStyle name="SAPBEXHLevel1X 3 3 6" xfId="2170" xr:uid="{E0CABAF8-C7BE-409C-AB24-FCB5B4DFB9ED}"/>
    <cellStyle name="SAPBEXHLevel1X 3 3 7" xfId="4117" xr:uid="{D04424F6-D8D0-4372-966F-5A035139EC16}"/>
    <cellStyle name="SAPBEXHLevel1X 3 3 8" xfId="5705" xr:uid="{61AD1221-D437-4E72-9179-C8FD53F210E9}"/>
    <cellStyle name="SAPBEXHLevel1X 3 3 9" xfId="5986" xr:uid="{E0FEAAB0-00FF-42AE-9B1B-14FD848B8B6F}"/>
    <cellStyle name="SAPBEXHLevel1X 3 4" xfId="2082" xr:uid="{D4660475-BB07-453D-B2D1-23A204C2F974}"/>
    <cellStyle name="SAPBEXHLevel1X 3 4 2" xfId="5706" xr:uid="{4688D0A5-77FC-424C-A390-AF46D3BB172E}"/>
    <cellStyle name="SAPBEXHLevel1X 3 4 3" xfId="5987" xr:uid="{1D98D0F5-16BF-41F0-AA2F-BDDEC4429379}"/>
    <cellStyle name="SAPBEXHLevel1X 3 5" xfId="2185" xr:uid="{BB85B614-55A2-4981-B35B-64B577B0809B}"/>
    <cellStyle name="SAPBEXHLevel1X 3 5 2" xfId="5707" xr:uid="{32A32C9B-1334-4A2E-9CBF-96936BB88B6C}"/>
    <cellStyle name="SAPBEXHLevel1X 3 5 3" xfId="5988" xr:uid="{E8C3300A-CA9F-4C55-88AC-C330D4DDEBF0}"/>
    <cellStyle name="SAPBEXHLevel1X 3 6" xfId="2834" xr:uid="{25C2FF49-056F-4F66-BF12-82ADBB323BCD}"/>
    <cellStyle name="SAPBEXHLevel1X 3 6 2" xfId="5708" xr:uid="{49DAA629-BDD6-4D70-8C70-F4BBFFA73FA4}"/>
    <cellStyle name="SAPBEXHLevel1X 3 6 3" xfId="5989" xr:uid="{0B561300-F45F-4DF4-A913-3911A1C543F5}"/>
    <cellStyle name="SAPBEXHLevel1X 3 7" xfId="1847" xr:uid="{19F8B55B-0AB3-4A45-8502-D1ED78F6F5FE}"/>
    <cellStyle name="SAPBEXHLevel1X 3 7 2" xfId="5709" xr:uid="{6ADF9F82-9C9B-4F1A-B9B3-7C62E4B75517}"/>
    <cellStyle name="SAPBEXHLevel1X 3 7 3" xfId="5990" xr:uid="{7E914E84-CB14-4FBA-A7F0-C9474589820F}"/>
    <cellStyle name="SAPBEXHLevel1X 3 8" xfId="3445" xr:uid="{9699D750-91CD-4BA3-B7C9-6BDD7A2EDA4C}"/>
    <cellStyle name="SAPBEXHLevel1X 3 8 2" xfId="5710" xr:uid="{DBC11BA7-741E-4EDC-91A9-57FF8AF8BB64}"/>
    <cellStyle name="SAPBEXHLevel1X 3 8 3" xfId="5991" xr:uid="{E346B03C-5FB0-4426-BF25-FC05561DA568}"/>
    <cellStyle name="SAPBEXHLevel1X 3 9" xfId="4374" xr:uid="{26D97683-F085-44E2-8886-00D492E15D12}"/>
    <cellStyle name="SAPBEXHLevel1X 4" xfId="980" xr:uid="{55FC7022-7D06-4A46-BE61-D17638D6A3F5}"/>
    <cellStyle name="SAPBEXHLevel1X 5" xfId="1033" xr:uid="{A9FFA2B7-063E-4383-A81E-163DE3FAE881}"/>
    <cellStyle name="SAPBEXHLevel1X 6" xfId="203" xr:uid="{DE55D5A7-1D7C-46F4-BDF9-A653D24C841F}"/>
    <cellStyle name="SAPBEXHLevel1X 6 2" xfId="1156" xr:uid="{12136D67-97E5-4703-A41C-4B2D58554652}"/>
    <cellStyle name="SAPBEXHLevel1X 6 2 2" xfId="2404" xr:uid="{4A1C6E9C-040B-46B4-88B9-39AAE02C1B46}"/>
    <cellStyle name="SAPBEXHLevel1X 6 2 3" xfId="2910" xr:uid="{7AADC001-C59A-4ABB-95CF-35A897E4468C}"/>
    <cellStyle name="SAPBEXHLevel1X 6 2 4" xfId="3269" xr:uid="{6475D85C-756F-4E35-AFA9-75B78CB7F0F2}"/>
    <cellStyle name="SAPBEXHLevel1X 6 2 5" xfId="3172" xr:uid="{B113E92E-E866-49A5-940C-A259CCAD5905}"/>
    <cellStyle name="SAPBEXHLevel1X 6 2 6" xfId="3793" xr:uid="{096E5284-B4E1-422E-96BD-FB76BE7451C1}"/>
    <cellStyle name="SAPBEXHLevel1X 6 2 7" xfId="4380" xr:uid="{0E824D26-6B88-4C9B-A9F4-2B21F74A76C7}"/>
    <cellStyle name="SAPBEXHLevel1X 6 3" xfId="1550" xr:uid="{D3B858BD-3B32-4687-A87E-C6F6A1A91805}"/>
    <cellStyle name="SAPBEXHLevel1X 6 4" xfId="2625" xr:uid="{2F351804-6F35-4C6C-B048-F42E733A2330}"/>
    <cellStyle name="SAPBEXHLevel1X 6 5" xfId="1866" xr:uid="{1961AEAF-DE97-4C75-AF8B-C9652DF99E63}"/>
    <cellStyle name="SAPBEXHLevel1X 6 6" xfId="1569" xr:uid="{665CBE53-961D-488A-B200-C3A91F21756B}"/>
    <cellStyle name="SAPBEXHLevel1X 6 7" xfId="4070" xr:uid="{E9B9DDC5-2DCB-45D5-B678-D927AB539CEB}"/>
    <cellStyle name="SAPBEXHLevel1X 6 8" xfId="4236" xr:uid="{55B29A69-8B46-4B0A-801C-2360E5963B41}"/>
    <cellStyle name="SAPBEXHLevel1X 7" xfId="1133" xr:uid="{CE463E67-9949-468E-BAFB-D09ED80FDFE3}"/>
    <cellStyle name="SAPBEXHLevel1X 7 2" xfId="2381" xr:uid="{791D5DA6-1CFE-468F-A078-E3EF6397636F}"/>
    <cellStyle name="SAPBEXHLevel1X 7 3" xfId="2887" xr:uid="{281E64A2-BC8B-407C-AC2A-596BC1156D6D}"/>
    <cellStyle name="SAPBEXHLevel1X 7 4" xfId="1804" xr:uid="{4FA77953-5919-4D32-B433-4270224A638D}"/>
    <cellStyle name="SAPBEXHLevel1X 7 5" xfId="2275" xr:uid="{ECEDE255-AB77-4BA3-8235-F2545696BEFF}"/>
    <cellStyle name="SAPBEXHLevel1X 7 6" xfId="1955" xr:uid="{F6FD855C-57E5-40EA-8217-10CCD0B8458E}"/>
    <cellStyle name="SAPBEXHLevel1X 7 7" xfId="4506" xr:uid="{C68657F1-6D2B-46C2-A4F1-C164FDC0D199}"/>
    <cellStyle name="SAPBEXHLevel1X 8" xfId="1436" xr:uid="{E030AEAA-40D9-475B-BC52-5F0B1E32DC97}"/>
    <cellStyle name="SAPBEXHLevel1X 9" xfId="2292" xr:uid="{56206DCD-5298-49E3-8F0E-594FB512AE03}"/>
    <cellStyle name="SAPBEXHLevel1X_0910 GSO Capex RRP - Final (Detail) v2 220710" xfId="5711" xr:uid="{45193252-C8FD-42B0-B2B7-7B6AF261191F}"/>
    <cellStyle name="SAPBEXHLevel2" xfId="73" xr:uid="{946402EC-6C2F-456F-9B39-C2E250720BE8}"/>
    <cellStyle name="SAPBEXHLevel2 10" xfId="1437" xr:uid="{9D3948E4-0827-4756-83B4-FF5A10808A74}"/>
    <cellStyle name="SAPBEXHLevel2 11" xfId="2248" xr:uid="{EDA85556-7983-43DE-99B9-AA29C59B26D3}"/>
    <cellStyle name="SAPBEXHLevel2 12" xfId="2750" xr:uid="{469AE3F0-7016-48C3-9B14-1D3360B6B590}"/>
    <cellStyle name="SAPBEXHLevel2 13" xfId="3913" xr:uid="{48410AFD-ECE1-44FF-9825-BDC8B1FE29BD}"/>
    <cellStyle name="SAPBEXHLevel2 14" xfId="3999" xr:uid="{B18A3FF6-381A-43C2-98C9-7C17B0003462}"/>
    <cellStyle name="SAPBEXHLevel2 15" xfId="4301" xr:uid="{24628115-2F9E-480C-B96E-FF909C0ACABE}"/>
    <cellStyle name="SAPBEXHLevel2 16" xfId="5712" xr:uid="{D9AADCA3-CFBC-4119-8FD4-CE7264408E7F}"/>
    <cellStyle name="SAPBEXHLevel2 17" xfId="5992" xr:uid="{19CF07A3-E0D5-4DB3-8BE1-2DA6C6BE4852}"/>
    <cellStyle name="SAPBEXHLevel2 2" xfId="805" xr:uid="{81CC1D84-E376-4A1A-9167-D58A3ABB68F8}"/>
    <cellStyle name="SAPBEXHLevel2 2 10" xfId="5993" xr:uid="{E0BA8176-CBBA-49ED-A2AA-CE7413FDE25C}"/>
    <cellStyle name="SAPBEXHLevel2 2 2" xfId="1289" xr:uid="{4102AB36-D7AD-4C7B-B932-0A3E2C72D757}"/>
    <cellStyle name="SAPBEXHLevel2 2 2 2" xfId="2537" xr:uid="{74D1CEC8-87AA-418F-8288-D6F72C212A3D}"/>
    <cellStyle name="SAPBEXHLevel2 2 2 3" xfId="3043" xr:uid="{7A766B0F-D5AB-4006-9D3E-534C7CCDD050}"/>
    <cellStyle name="SAPBEXHLevel2 2 2 4" xfId="1451" xr:uid="{6AF041C6-3FF5-4305-BE63-3BAAFAE40A67}"/>
    <cellStyle name="SAPBEXHLevel2 2 2 5" xfId="3563" xr:uid="{50C4FEDC-EBD2-487E-A5DF-0C679F38C330}"/>
    <cellStyle name="SAPBEXHLevel2 2 2 6" xfId="2324" xr:uid="{AD7D6BB1-2757-4C3D-999F-66FAB2333C92}"/>
    <cellStyle name="SAPBEXHLevel2 2 2 7" xfId="3843" xr:uid="{BF70CE1A-4597-4A06-9111-8E25C3DF50F2}"/>
    <cellStyle name="SAPBEXHLevel2 2 3" xfId="2084" xr:uid="{5047337A-A366-4221-BE2B-E2CE37C9D412}"/>
    <cellStyle name="SAPBEXHLevel2 2 4" xfId="1698" xr:uid="{0B80512E-7CCE-4CBB-934A-52886AED3908}"/>
    <cellStyle name="SAPBEXHLevel2 2 5" xfId="2744" xr:uid="{85894683-8D48-4DC3-8E8D-B30A4E7DC086}"/>
    <cellStyle name="SAPBEXHLevel2 2 6" xfId="3124" xr:uid="{896324A3-D0D1-48DB-9E45-EC118D5630CA}"/>
    <cellStyle name="SAPBEXHLevel2 2 7" xfId="3258" xr:uid="{D00D7EB9-D944-4C26-8AD0-B7D0119C85D6}"/>
    <cellStyle name="SAPBEXHLevel2 2 8" xfId="4491" xr:uid="{44044169-7276-43F0-AED5-D66C5302A8A2}"/>
    <cellStyle name="SAPBEXHLevel2 2 9" xfId="5713" xr:uid="{BDE89753-EFF7-4E5F-B31A-C0B0D7C05BAF}"/>
    <cellStyle name="SAPBEXHLevel2 3" xfId="806" xr:uid="{C37D8979-634D-4473-895D-A21B416D445E}"/>
    <cellStyle name="SAPBEXHLevel2 3 2" xfId="1290" xr:uid="{99688F44-67B9-4E61-8CD3-EDC9588EDA2A}"/>
    <cellStyle name="SAPBEXHLevel2 3 2 2" xfId="2538" xr:uid="{F4F6951A-C683-4EBC-AAFC-4290D7402C6B}"/>
    <cellStyle name="SAPBEXHLevel2 3 2 3" xfId="3044" xr:uid="{9E2F9C1B-8585-4E8F-B429-0159D4AA1163}"/>
    <cellStyle name="SAPBEXHLevel2 3 2 4" xfId="1565" xr:uid="{532425F9-EA8E-4412-96E7-9A8ADDCDC14F}"/>
    <cellStyle name="SAPBEXHLevel2 3 2 5" xfId="1957" xr:uid="{868D5FAE-B8B2-4F5B-8F53-4CDFA8959382}"/>
    <cellStyle name="SAPBEXHLevel2 3 2 6" xfId="3910" xr:uid="{AC8149C6-1D76-4BD9-92F3-DE8169828FAB}"/>
    <cellStyle name="SAPBEXHLevel2 3 2 7" xfId="4074" xr:uid="{DDD0BBE0-2FA3-464A-8DCF-593634CEA782}"/>
    <cellStyle name="SAPBEXHLevel2 3 3" xfId="2085" xr:uid="{AB9224D3-C7AD-4188-8B63-5F6A6612E202}"/>
    <cellStyle name="SAPBEXHLevel2 3 4" xfId="1699" xr:uid="{1A8D5911-1DBC-4AF2-8D4F-38DA33ACE22B}"/>
    <cellStyle name="SAPBEXHLevel2 3 5" xfId="1733" xr:uid="{339AC927-D8F3-40D1-A63B-C731F9C87E89}"/>
    <cellStyle name="SAPBEXHLevel2 3 6" xfId="3176" xr:uid="{3A9697B6-8C61-4012-A070-27217E909F0A}"/>
    <cellStyle name="SAPBEXHLevel2 3 7" xfId="4014" xr:uid="{32B8568B-4BA5-49B3-9951-D457429D25D4}"/>
    <cellStyle name="SAPBEXHLevel2 3 8" xfId="4488" xr:uid="{1426E90C-391C-44C3-AB92-4498CD77474C}"/>
    <cellStyle name="SAPBEXHLevel2 4" xfId="807" xr:uid="{C30B53B2-B7FE-4A5D-9DBD-14E46FBD0461}"/>
    <cellStyle name="SAPBEXHLevel2 4 2" xfId="808" xr:uid="{42476C9E-B55D-4775-86CF-D712E66AD57A}"/>
    <cellStyle name="SAPBEXHLevel2 4 2 2" xfId="1292" xr:uid="{70391527-C2CD-4ABE-B9C9-E532BAC2C76F}"/>
    <cellStyle name="SAPBEXHLevel2 4 2 2 2" xfId="2540" xr:uid="{62B8A620-A8B4-406B-A5C2-082C80DC5526}"/>
    <cellStyle name="SAPBEXHLevel2 4 2 2 3" xfId="3046" xr:uid="{60237D39-4DC0-4A19-B022-77217C245D03}"/>
    <cellStyle name="SAPBEXHLevel2 4 2 2 4" xfId="3201" xr:uid="{15BEDD0A-9B75-4C91-9F2D-ECEA50CE6B46}"/>
    <cellStyle name="SAPBEXHLevel2 4 2 2 5" xfId="1412" xr:uid="{B300E997-EC19-4A9E-A947-AD3531260418}"/>
    <cellStyle name="SAPBEXHLevel2 4 2 2 6" xfId="3421" xr:uid="{326DDDC0-C75A-471D-B5FF-66D641BA68BF}"/>
    <cellStyle name="SAPBEXHLevel2 4 2 2 7" xfId="4212" xr:uid="{7838822B-979F-4070-AEBA-0212322C1C6B}"/>
    <cellStyle name="SAPBEXHLevel2 4 2 3" xfId="2087" xr:uid="{1F227AC8-40D0-4495-86CB-1D183AD63DBD}"/>
    <cellStyle name="SAPBEXHLevel2 4 2 4" xfId="1460" xr:uid="{96CD2711-35C7-4A36-BB5D-76CEA40090F6}"/>
    <cellStyle name="SAPBEXHLevel2 4 2 5" xfId="2309" xr:uid="{7EE3581D-D5F8-4286-8D47-79EA5F708FD4}"/>
    <cellStyle name="SAPBEXHLevel2 4 2 6" xfId="2053" xr:uid="{407559B1-F64C-4727-9421-B23C401D29BC}"/>
    <cellStyle name="SAPBEXHLevel2 4 2 7" xfId="1830" xr:uid="{0367A4FB-6547-4044-925B-AD6B62C73C58}"/>
    <cellStyle name="SAPBEXHLevel2 4 2 8" xfId="4414" xr:uid="{BCB70AA5-98E7-471A-B6FB-CC4E115A890C}"/>
    <cellStyle name="SAPBEXHLevel2 4 3" xfId="1291" xr:uid="{1EA2C913-A85C-4D01-A9C5-24DE09C28FB2}"/>
    <cellStyle name="SAPBEXHLevel2 4 3 2" xfId="2539" xr:uid="{59FE5207-94B2-4412-8D56-A98CEF7FFF52}"/>
    <cellStyle name="SAPBEXHLevel2 4 3 3" xfId="3045" xr:uid="{2F317843-47C1-4F0A-808D-1D3B2ECD27AF}"/>
    <cellStyle name="SAPBEXHLevel2 4 3 4" xfId="3271" xr:uid="{4B123C50-3B71-489D-A90A-7A639E1A5997}"/>
    <cellStyle name="SAPBEXHLevel2 4 3 5" xfId="3224" xr:uid="{D3FB3647-A855-4880-979D-21E19F542198}"/>
    <cellStyle name="SAPBEXHLevel2 4 3 6" xfId="3398" xr:uid="{2B1D4DBD-99D0-4EE2-B7BE-498A2EB06162}"/>
    <cellStyle name="SAPBEXHLevel2 4 3 7" xfId="3761" xr:uid="{4D6EC568-5FB8-45C0-A8BA-EE0BD7FD47F3}"/>
    <cellStyle name="SAPBEXHLevel2 4 4" xfId="2086" xr:uid="{C165F80C-3194-4183-B147-A2F249B0F62A}"/>
    <cellStyle name="SAPBEXHLevel2 4 5" xfId="1700" xr:uid="{C2C666FA-43FB-4644-A104-BF4994120852}"/>
    <cellStyle name="SAPBEXHLevel2 4 6" xfId="3185" xr:uid="{072027B8-E9F6-43FE-A38B-26ED327A3857}"/>
    <cellStyle name="SAPBEXHLevel2 4 7" xfId="2619" xr:uid="{D87A19EF-3E3F-4C67-8D8D-DB43860216C0}"/>
    <cellStyle name="SAPBEXHLevel2 4 8" xfId="3795" xr:uid="{A69643C9-4AEF-4A86-8797-A7660613D894}"/>
    <cellStyle name="SAPBEXHLevel2 4 9" xfId="4196" xr:uid="{5596B490-7B68-4525-86C6-9E3956513F6D}"/>
    <cellStyle name="SAPBEXHLevel2 5" xfId="953" xr:uid="{4F3565F1-DFF5-4A1F-A56C-352BD5DE6953}"/>
    <cellStyle name="SAPBEXHLevel2 5 2" xfId="1361" xr:uid="{6631F11F-A358-4F33-B4EA-03775361FA32}"/>
    <cellStyle name="SAPBEXHLevel2 5 2 2" xfId="2609" xr:uid="{705C0FE3-D3CB-4BB5-953F-4189B24BB86E}"/>
    <cellStyle name="SAPBEXHLevel2 5 2 3" xfId="3115" xr:uid="{98A683DE-E621-4A04-9F6E-F24E42829E40}"/>
    <cellStyle name="SAPBEXHLevel2 5 2 4" xfId="1636" xr:uid="{8B255818-38AA-42F3-88F9-E54A661ED0A1}"/>
    <cellStyle name="SAPBEXHLevel2 5 2 5" xfId="1809" xr:uid="{3AA806D3-E954-49BF-85EF-BD1DF811B990}"/>
    <cellStyle name="SAPBEXHLevel2 5 2 6" xfId="3738" xr:uid="{98D1EF6A-8D34-41A2-83B1-3B1883408F2F}"/>
    <cellStyle name="SAPBEXHLevel2 5 2 7" xfId="3441" xr:uid="{96FE56FE-D105-4A27-964D-EC38327B3E63}"/>
    <cellStyle name="SAPBEXHLevel2 5 3" xfId="2221" xr:uid="{0ED3DA26-5131-41F8-86CE-E7EE98E62B23}"/>
    <cellStyle name="SAPBEXHLevel2 5 4" xfId="2728" xr:uid="{42EE7EF4-D7F1-4E3C-B1FB-D34DD6C1F76D}"/>
    <cellStyle name="SAPBEXHLevel2 5 5" xfId="1513" xr:uid="{485C9ECA-4999-4DFF-A94A-BBC1AE4F4754}"/>
    <cellStyle name="SAPBEXHLevel2 5 6" xfId="3770" xr:uid="{DE290201-D0F8-4D17-86AD-22396B41039A}"/>
    <cellStyle name="SAPBEXHLevel2 5 7" xfId="1432" xr:uid="{605E0C09-DCF9-4B1A-A645-62EEF908E4CF}"/>
    <cellStyle name="SAPBEXHLevel2 5 8" xfId="4256" xr:uid="{F3CB1E7E-657F-4055-A038-18E09A4D112F}"/>
    <cellStyle name="SAPBEXHLevel2 6" xfId="981" xr:uid="{62F93644-555B-4E78-B806-3F691F0AD159}"/>
    <cellStyle name="SAPBEXHLevel2 7" xfId="1032" xr:uid="{AAD638EF-7253-41B3-A51A-765C198EFBBC}"/>
    <cellStyle name="SAPBEXHLevel2 8" xfId="268" xr:uid="{46AE0E09-4E5E-4FF3-A151-11FEE505E331}"/>
    <cellStyle name="SAPBEXHLevel2 8 2" xfId="1184" xr:uid="{D60052AF-81A2-4FB6-9095-5CC98F61C830}"/>
    <cellStyle name="SAPBEXHLevel2 8 2 2" xfId="2432" xr:uid="{C8BBD89C-2B00-4F21-849B-541B5C99372C}"/>
    <cellStyle name="SAPBEXHLevel2 8 2 3" xfId="2938" xr:uid="{C950C021-B2F9-4FAA-807B-290DE4178511}"/>
    <cellStyle name="SAPBEXHLevel2 8 2 4" xfId="2864" xr:uid="{4C824049-3E70-453E-8681-9E414AD197AC}"/>
    <cellStyle name="SAPBEXHLevel2 8 2 5" xfId="1893" xr:uid="{046DC8B7-96F5-41AF-8FC1-D107880C8258}"/>
    <cellStyle name="SAPBEXHLevel2 8 2 6" xfId="3957" xr:uid="{919CB827-BA90-4285-8C36-86E02BD465B8}"/>
    <cellStyle name="SAPBEXHLevel2 8 2 7" xfId="4368" xr:uid="{3EAC27FF-6A2C-452C-8AFD-B8D387AFC2C8}"/>
    <cellStyle name="SAPBEXHLevel2 8 3" xfId="1610" xr:uid="{715741F0-8F1F-4FE4-ABB0-AAA8DE064699}"/>
    <cellStyle name="SAPBEXHLevel2 8 4" xfId="1928" xr:uid="{049A820B-5650-4598-A5B3-F504C3DA3891}"/>
    <cellStyle name="SAPBEXHLevel2 8 5" xfId="1875" xr:uid="{FD31277F-0F01-470E-9BB3-A264B05C1B51}"/>
    <cellStyle name="SAPBEXHLevel2 8 6" xfId="2195" xr:uid="{C8D59384-5E6A-45BB-B64C-36FAAF347E76}"/>
    <cellStyle name="SAPBEXHLevel2 8 7" xfId="4224" xr:uid="{A39EB04C-600C-4A59-B1C1-F7CE7E6AB362}"/>
    <cellStyle name="SAPBEXHLevel2 8 8" xfId="2699" xr:uid="{5FBCC1A3-120B-4F49-B6EA-CBC505F83CB1}"/>
    <cellStyle name="SAPBEXHLevel2 9" xfId="1134" xr:uid="{37E7CD0C-DD50-4F71-AB56-DBEBCE45005B}"/>
    <cellStyle name="SAPBEXHLevel2 9 2" xfId="2382" xr:uid="{6DE72D85-EBB2-48E4-98F8-2B8CC3890F09}"/>
    <cellStyle name="SAPBEXHLevel2 9 3" xfId="2888" xr:uid="{EF2D6C07-5BD8-4CF0-A30B-8BEFE9003639}"/>
    <cellStyle name="SAPBEXHLevel2 9 4" xfId="1953" xr:uid="{B5626909-97B3-4F1D-B4BE-3CE65F030863}"/>
    <cellStyle name="SAPBEXHLevel2 9 5" xfId="3975" xr:uid="{9B6F47F8-F2CD-446F-B8EE-C919CB3D42CA}"/>
    <cellStyle name="SAPBEXHLevel2 9 6" xfId="4025" xr:uid="{54E55413-0B07-4E15-99B2-05168DACE4CF}"/>
    <cellStyle name="SAPBEXHLevel2 9 7" xfId="4335" xr:uid="{80252145-712F-49DD-99DF-BBE5EE456C89}"/>
    <cellStyle name="SAPBEXHLevel2_0910 GSO Capex RRP - Final (Detail) v2 220710" xfId="5714" xr:uid="{6B15B24E-A246-469C-A7EF-AA4CBE3507DB}"/>
    <cellStyle name="SAPBEXHLevel2X" xfId="74" xr:uid="{3A5DD65C-F36F-4DA0-B5C9-411BBC7469A6}"/>
    <cellStyle name="SAPBEXHLevel2X 10" xfId="3157" xr:uid="{7BC37535-327F-4FD9-B73E-759BC192E278}"/>
    <cellStyle name="SAPBEXHLevel2X 11" xfId="2816" xr:uid="{D36AFE56-33FE-44C0-AB8F-C10C0065437E}"/>
    <cellStyle name="SAPBEXHLevel2X 12" xfId="4165" xr:uid="{DAE4481C-4EB2-474A-98C4-F4497E2B9046}"/>
    <cellStyle name="SAPBEXHLevel2X 13" xfId="3970" xr:uid="{DE06141E-8735-478B-8280-FAFC1A3508E9}"/>
    <cellStyle name="SAPBEXHLevel2X 14" xfId="5715" xr:uid="{4201E167-28A9-4733-964D-EECE13E8E0AA}"/>
    <cellStyle name="SAPBEXHLevel2X 15" xfId="5994" xr:uid="{997F8B01-3072-43FB-AA43-B46D00B6E6F2}"/>
    <cellStyle name="SAPBEXHLevel2X 2" xfId="809" xr:uid="{73B3828B-9CA5-42D4-879F-AC356D360909}"/>
    <cellStyle name="SAPBEXHLevel2X 2 10" xfId="5716" xr:uid="{D1A99A70-1B38-433B-87CA-625BB36DF6AA}"/>
    <cellStyle name="SAPBEXHLevel2X 2 11" xfId="5995" xr:uid="{7CF887D6-A691-4812-B1BC-B4B6DC4C8E03}"/>
    <cellStyle name="SAPBEXHLevel2X 2 2" xfId="810" xr:uid="{E4B5C48E-9FBB-42B9-BC8D-C90BD2F8FD98}"/>
    <cellStyle name="SAPBEXHLevel2X 2 2 2" xfId="1294" xr:uid="{136718B0-6293-48FC-B423-B8855A80540C}"/>
    <cellStyle name="SAPBEXHLevel2X 2 2 2 2" xfId="2542" xr:uid="{543D15E5-678B-4190-B170-B875DC99BDB5}"/>
    <cellStyle name="SAPBEXHLevel2X 2 2 2 3" xfId="3048" xr:uid="{230D4738-7441-479C-8453-14DE254C9076}"/>
    <cellStyle name="SAPBEXHLevel2X 2 2 2 4" xfId="2325" xr:uid="{9EE721BF-3BF5-4CA5-AE83-7EB83F426E5B}"/>
    <cellStyle name="SAPBEXHLevel2X 2 2 2 5" xfId="3250" xr:uid="{C0B9DB2D-7A44-4531-8CF7-A898D5C95BD9}"/>
    <cellStyle name="SAPBEXHLevel2X 2 2 2 6" xfId="4089" xr:uid="{F1688C4F-DB6E-48C6-BE61-E07C37AE722C}"/>
    <cellStyle name="SAPBEXHLevel2X 2 2 2 7" xfId="4041" xr:uid="{8AADCBDE-5DD2-4790-AE94-C0EBE97BD920}"/>
    <cellStyle name="SAPBEXHLevel2X 2 2 3" xfId="2089" xr:uid="{7DDBCFA1-905A-495D-9A26-C118ED211453}"/>
    <cellStyle name="SAPBEXHLevel2X 2 2 4" xfId="2262" xr:uid="{F4040866-C7A2-4FC6-B767-6689F8BFE634}"/>
    <cellStyle name="SAPBEXHLevel2X 2 2 5" xfId="2859" xr:uid="{FF265A81-3EBC-4E61-91F9-88F8AEBA10A2}"/>
    <cellStyle name="SAPBEXHLevel2X 2 2 6" xfId="3919" xr:uid="{F03CD825-F515-43B6-B349-86387F93DB60}"/>
    <cellStyle name="SAPBEXHLevel2X 2 2 7" xfId="3586" xr:uid="{AE92C91E-9D48-412F-A5FE-C7CDBF7B53AA}"/>
    <cellStyle name="SAPBEXHLevel2X 2 2 8" xfId="2160" xr:uid="{75F4A913-5783-443B-A1AB-49A965F84DEC}"/>
    <cellStyle name="SAPBEXHLevel2X 2 3" xfId="1293" xr:uid="{47BFED2D-DE37-4805-B008-B6592C584D57}"/>
    <cellStyle name="SAPBEXHLevel2X 2 3 2" xfId="2541" xr:uid="{E0954138-43C9-48D6-B9B6-9CA06545CC20}"/>
    <cellStyle name="SAPBEXHLevel2X 2 3 3" xfId="3047" xr:uid="{1A81AD5F-5DA6-434C-A586-345311725820}"/>
    <cellStyle name="SAPBEXHLevel2X 2 3 4" xfId="1789" xr:uid="{02B70EAC-188F-4CA7-B413-0077D0181B76}"/>
    <cellStyle name="SAPBEXHLevel2X 2 3 5" xfId="1660" xr:uid="{A6EB3296-55D5-4986-81CA-915B8DD8B83E}"/>
    <cellStyle name="SAPBEXHLevel2X 2 3 6" xfId="3735" xr:uid="{D3AEB347-CEA0-489B-A84E-E520F03E34FF}"/>
    <cellStyle name="SAPBEXHLevel2X 2 3 7" xfId="4336" xr:uid="{E5F5682E-8C3F-4875-B22B-9A95C3887CA4}"/>
    <cellStyle name="SAPBEXHLevel2X 2 4" xfId="2088" xr:uid="{FE4A8EFF-BB9E-4D98-A802-F8A14541C9D8}"/>
    <cellStyle name="SAPBEXHLevel2X 2 5" xfId="1706" xr:uid="{3602C50A-8D3A-41A0-AC10-2545AA2833E8}"/>
    <cellStyle name="SAPBEXHLevel2X 2 6" xfId="2867" xr:uid="{74399DBA-0053-43A7-AEF4-013B8BCA13CB}"/>
    <cellStyle name="SAPBEXHLevel2X 2 7" xfId="2752" xr:uid="{A44F643E-15A1-4698-B199-41B40A5444DA}"/>
    <cellStyle name="SAPBEXHLevel2X 2 8" xfId="3949" xr:uid="{19F431DB-E2DC-4456-9B8E-BEE79B2CD4A9}"/>
    <cellStyle name="SAPBEXHLevel2X 2 9" xfId="4393" xr:uid="{1EF729B5-9F6D-402F-9698-4CABAC50A226}"/>
    <cellStyle name="SAPBEXHLevel2X 3" xfId="811" xr:uid="{CD5ED645-5DA9-40C9-BD87-2CD582175749}"/>
    <cellStyle name="SAPBEXHLevel2X 3 10" xfId="5717" xr:uid="{1E35DF7E-ABE1-47EC-8835-2B2F6E57E6C1}"/>
    <cellStyle name="SAPBEXHLevel2X 3 11" xfId="5996" xr:uid="{FCEB7747-CBBB-41B1-A877-45B98F2DEF87}"/>
    <cellStyle name="SAPBEXHLevel2X 3 2" xfId="812" xr:uid="{96725AE5-446F-44E7-B730-5209C8CE097C}"/>
    <cellStyle name="SAPBEXHLevel2X 3 2 10" xfId="5997" xr:uid="{AA9BA47B-5567-4541-9516-2970A554C44A}"/>
    <cellStyle name="SAPBEXHLevel2X 3 2 2" xfId="1296" xr:uid="{1FF7AAB9-8B5A-4B4C-A1D9-B658BCD27376}"/>
    <cellStyle name="SAPBEXHLevel2X 3 2 2 2" xfId="2544" xr:uid="{9AB8EC17-4F13-4197-8540-B2BFC4FCF8C7}"/>
    <cellStyle name="SAPBEXHLevel2X 3 2 2 3" xfId="3050" xr:uid="{9EB11D6A-3B3A-43EA-8E63-7861B65C18AC}"/>
    <cellStyle name="SAPBEXHLevel2X 3 2 2 4" xfId="2346" xr:uid="{5DFD2060-72E4-4F53-B61F-880F81FF6F10}"/>
    <cellStyle name="SAPBEXHLevel2X 3 2 2 5" xfId="2771" xr:uid="{AB3B4C84-3542-48DB-956E-15F331F6E651}"/>
    <cellStyle name="SAPBEXHLevel2X 3 2 2 6" xfId="3628" xr:uid="{6356D166-4C41-4E24-97BB-1A839D707A60}"/>
    <cellStyle name="SAPBEXHLevel2X 3 2 2 7" xfId="4217" xr:uid="{7F87E91A-4049-46B7-8CED-422DADE30FED}"/>
    <cellStyle name="SAPBEXHLevel2X 3 2 3" xfId="2091" xr:uid="{CF10561E-2306-4569-A8C1-D6D4986F79EB}"/>
    <cellStyle name="SAPBEXHLevel2X 3 2 4" xfId="1702" xr:uid="{3E039698-8FF9-4FA9-B81C-BF9E433E4962}"/>
    <cellStyle name="SAPBEXHLevel2X 3 2 5" xfId="2801" xr:uid="{E9713E04-4567-4441-BA6D-39DD4C13FF57}"/>
    <cellStyle name="SAPBEXHLevel2X 3 2 6" xfId="3917" xr:uid="{82C36F9A-64F6-497A-AC42-4D0CD3C3EE70}"/>
    <cellStyle name="SAPBEXHLevel2X 3 2 7" xfId="1892" xr:uid="{E07502B0-CA3F-4E00-A5F2-CC2F6801FB0C}"/>
    <cellStyle name="SAPBEXHLevel2X 3 2 8" xfId="4292" xr:uid="{10778704-FB05-465A-9B86-DCF4D5D80118}"/>
    <cellStyle name="SAPBEXHLevel2X 3 2 9" xfId="5718" xr:uid="{75BEC0F7-1DD5-4BF8-9F80-C57911848BC2}"/>
    <cellStyle name="SAPBEXHLevel2X 3 3" xfId="1295" xr:uid="{91792D7C-3F78-46D7-A5AF-FFC088F98F09}"/>
    <cellStyle name="SAPBEXHLevel2X 3 3 2" xfId="2543" xr:uid="{EB94443F-D1C3-4A1E-AD27-74B129546644}"/>
    <cellStyle name="SAPBEXHLevel2X 3 3 3" xfId="3049" xr:uid="{1AC3573A-AC58-46CE-ADC1-62495973F189}"/>
    <cellStyle name="SAPBEXHLevel2X 3 3 4" xfId="2322" xr:uid="{017AA02F-46F1-4B6C-88AF-BE6E0755447A}"/>
    <cellStyle name="SAPBEXHLevel2X 3 3 5" xfId="1480" xr:uid="{E18132C9-1DE6-416F-B432-546381E9EE98}"/>
    <cellStyle name="SAPBEXHLevel2X 3 3 6" xfId="4038" xr:uid="{2ADA992E-9068-4C79-BD22-49DB7CDC0F0C}"/>
    <cellStyle name="SAPBEXHLevel2X 3 3 7" xfId="3595" xr:uid="{23B98355-ABC7-4114-8C21-7A0B68A98201}"/>
    <cellStyle name="SAPBEXHLevel2X 3 3 8" xfId="5719" xr:uid="{0D88E4A0-DFB8-4733-A8A3-0F54002AF3CC}"/>
    <cellStyle name="SAPBEXHLevel2X 3 3 9" xfId="5998" xr:uid="{DAC22720-B28B-4D10-90F4-247B48CD49AB}"/>
    <cellStyle name="SAPBEXHLevel2X 3 4" xfId="2090" xr:uid="{C9B4DD6C-C2B3-4148-990C-FBA250971612}"/>
    <cellStyle name="SAPBEXHLevel2X 3 4 2" xfId="5720" xr:uid="{A606F0F4-376D-4375-B281-374CAE406F53}"/>
    <cellStyle name="SAPBEXHLevel2X 3 4 3" xfId="5999" xr:uid="{55AEFA59-CDEF-4455-9F5F-B3CE09FA55A3}"/>
    <cellStyle name="SAPBEXHLevel2X 3 5" xfId="2181" xr:uid="{DE48688E-D965-4575-BD72-91E337BDB475}"/>
    <cellStyle name="SAPBEXHLevel2X 3 5 2" xfId="5721" xr:uid="{6B66BC2A-1A57-4796-9891-97A9CF2E89E4}"/>
    <cellStyle name="SAPBEXHLevel2X 3 5 3" xfId="6000" xr:uid="{8514F1AA-3A47-43A7-90CC-1308FA1B6C72}"/>
    <cellStyle name="SAPBEXHLevel2X 3 6" xfId="1635" xr:uid="{6C576DB1-D2F7-454A-9A91-2FD517C884B6}"/>
    <cellStyle name="SAPBEXHLevel2X 3 6 2" xfId="5722" xr:uid="{EF72AD43-0633-4B5A-A747-5200FD2B9FB1}"/>
    <cellStyle name="SAPBEXHLevel2X 3 6 3" xfId="6001" xr:uid="{855EA490-ABFA-449B-AF66-69FA96497683}"/>
    <cellStyle name="SAPBEXHLevel2X 3 7" xfId="3639" xr:uid="{EBE81BA4-FF41-44F1-BB91-8385D42D253B}"/>
    <cellStyle name="SAPBEXHLevel2X 3 7 2" xfId="5723" xr:uid="{666CF88B-315B-431A-B2FF-AD9DF7E84AE9}"/>
    <cellStyle name="SAPBEXHLevel2X 3 7 3" xfId="6002" xr:uid="{887B3B22-76D9-4206-ADFC-B1E1584739CF}"/>
    <cellStyle name="SAPBEXHLevel2X 3 8" xfId="3143" xr:uid="{1D1C779B-F05A-4337-A0D6-C15C46B0A5AA}"/>
    <cellStyle name="SAPBEXHLevel2X 3 8 2" xfId="5724" xr:uid="{D88C55E6-7EA4-4E81-9441-B89E85A596E0}"/>
    <cellStyle name="SAPBEXHLevel2X 3 8 3" xfId="6003" xr:uid="{DBDB16FB-1B12-4AA1-837A-07C1BE726B85}"/>
    <cellStyle name="SAPBEXHLevel2X 3 9" xfId="4411" xr:uid="{8C9E53F5-029D-4EE2-8A56-5DF377FD05F1}"/>
    <cellStyle name="SAPBEXHLevel2X 4" xfId="982" xr:uid="{1663219E-5CD8-4B39-9197-2F679D1C6CC5}"/>
    <cellStyle name="SAPBEXHLevel2X 5" xfId="1031" xr:uid="{1B170AAB-399B-4C77-BB48-CB899E72D716}"/>
    <cellStyle name="SAPBEXHLevel2X 6" xfId="204" xr:uid="{D797831C-1E3E-4580-AB35-4D9B8F7A4EB2}"/>
    <cellStyle name="SAPBEXHLevel2X 6 2" xfId="1157" xr:uid="{5383033F-5F81-42BF-BE2B-076B468DF715}"/>
    <cellStyle name="SAPBEXHLevel2X 6 2 2" xfId="2405" xr:uid="{0D0504AE-ECAA-431B-A8EE-E2F9B8D11145}"/>
    <cellStyle name="SAPBEXHLevel2X 6 2 3" xfId="2911" xr:uid="{B1E16A76-B556-45DE-B505-22A910E8B1AB}"/>
    <cellStyle name="SAPBEXHLevel2X 6 2 4" xfId="1430" xr:uid="{1222CA15-3F25-4A92-B58B-044BDD08D795}"/>
    <cellStyle name="SAPBEXHLevel2X 6 2 5" xfId="1477" xr:uid="{97392EE8-6D3E-49EB-8C18-6C5B8D8D3F57}"/>
    <cellStyle name="SAPBEXHLevel2X 6 2 6" xfId="4138" xr:uid="{DD767913-F47C-498B-A7E9-0DE8CED235F4}"/>
    <cellStyle name="SAPBEXHLevel2X 6 2 7" xfId="4472" xr:uid="{D782B187-C776-4651-99B7-94A5D8B6EB40}"/>
    <cellStyle name="SAPBEXHLevel2X 6 3" xfId="1551" xr:uid="{C7EDADEE-955F-4FD2-B3E3-669F8C5F74A2}"/>
    <cellStyle name="SAPBEXHLevel2X 6 4" xfId="1502" xr:uid="{BB8A934C-0052-4465-ABBE-51C11D19C7D9}"/>
    <cellStyle name="SAPBEXHLevel2X 6 5" xfId="1864" xr:uid="{7037B638-E259-4D17-B27F-8F6594D67CA0}"/>
    <cellStyle name="SAPBEXHLevel2X 6 6" xfId="1917" xr:uid="{1742D0E4-0419-459D-8728-F0718E574970}"/>
    <cellStyle name="SAPBEXHLevel2X 6 7" xfId="4259" xr:uid="{E563732E-555F-4E8A-8AC8-5858DC59C131}"/>
    <cellStyle name="SAPBEXHLevel2X 6 8" xfId="3902" xr:uid="{418BE51E-8C59-49AC-9694-D6977083F74B}"/>
    <cellStyle name="SAPBEXHLevel2X 7" xfId="1135" xr:uid="{75538530-758F-4554-BF3D-FA15E22C27CF}"/>
    <cellStyle name="SAPBEXHLevel2X 7 2" xfId="2383" xr:uid="{7AE81A70-5808-4E67-91F4-668F358618C3}"/>
    <cellStyle name="SAPBEXHLevel2X 7 3" xfId="2889" xr:uid="{CEE85C2A-9B8C-475D-BD4E-1F7974EFE3D1}"/>
    <cellStyle name="SAPBEXHLevel2X 7 4" xfId="2146" xr:uid="{DB24E954-AAAA-4C99-A3DA-769FF4C33BE5}"/>
    <cellStyle name="SAPBEXHLevel2X 7 5" xfId="3638" xr:uid="{89037D62-ED15-4C02-8C63-9FA3E6EA0A7C}"/>
    <cellStyle name="SAPBEXHLevel2X 7 6" xfId="3724" xr:uid="{D7F91870-B06F-45F7-BFE9-F1FEDDE77830}"/>
    <cellStyle name="SAPBEXHLevel2X 7 7" xfId="4371" xr:uid="{87D44A79-448F-4D01-86CD-125DFDB41ECB}"/>
    <cellStyle name="SAPBEXHLevel2X 8" xfId="1438" xr:uid="{5DE24DE8-1F46-4B9E-A192-63D7D51E0FCB}"/>
    <cellStyle name="SAPBEXHLevel2X 9" xfId="2293" xr:uid="{D4C0FC7F-EE30-42AE-9493-30652A912B18}"/>
    <cellStyle name="SAPBEXHLevel2X_0910 GSO Capex RRP - Final (Detail) v2 220710" xfId="5725" xr:uid="{38C116E3-AAB1-4DD5-B54A-F593F69DDEB5}"/>
    <cellStyle name="SAPBEXHLevel3" xfId="75" xr:uid="{4AEFDA3B-BE9A-45C6-951B-7AE7D2658436}"/>
    <cellStyle name="SAPBEXHLevel3 10" xfId="1439" xr:uid="{EFA5A601-6320-4245-AE18-0EBC1499B6FE}"/>
    <cellStyle name="SAPBEXHLevel3 11" xfId="2247" xr:uid="{782698A4-0AAB-47BB-9B28-B193B938C883}"/>
    <cellStyle name="SAPBEXHLevel3 12" xfId="3235" xr:uid="{237DE0DB-7EE6-4DA5-A3C9-45C06F7C3D30}"/>
    <cellStyle name="SAPBEXHLevel3 13" xfId="2161" xr:uid="{FD289B55-EB1D-46F0-BAE6-4846CA29C204}"/>
    <cellStyle name="SAPBEXHLevel3 14" xfId="4172" xr:uid="{BB82C23B-8324-49AB-AFE1-ACB5D44A8C1E}"/>
    <cellStyle name="SAPBEXHLevel3 15" xfId="4152" xr:uid="{99B83470-81E6-4275-BD96-1857BB2D5F79}"/>
    <cellStyle name="SAPBEXHLevel3 16" xfId="5726" xr:uid="{9BBC9BDD-2980-45BE-BB5B-ECA9F848F61C}"/>
    <cellStyle name="SAPBEXHLevel3 17" xfId="6004" xr:uid="{B12E7A73-6603-4379-8911-538C02A8D113}"/>
    <cellStyle name="SAPBEXHLevel3 2" xfId="813" xr:uid="{E1D54D88-4CC7-4C31-AE91-ECD4C69BA6CF}"/>
    <cellStyle name="SAPBEXHLevel3 2 10" xfId="6005" xr:uid="{644D9CFD-C25A-4CDB-82D1-1E407A55758C}"/>
    <cellStyle name="SAPBEXHLevel3 2 2" xfId="1297" xr:uid="{94ADAFBB-380E-4A46-A064-4C10EAD3A979}"/>
    <cellStyle name="SAPBEXHLevel3 2 2 2" xfId="2545" xr:uid="{0034EEDD-5103-4E57-A019-CB4FEFF75E53}"/>
    <cellStyle name="SAPBEXHLevel3 2 2 3" xfId="3051" xr:uid="{05000E67-0EDE-41D2-A9DF-12908530A32A}"/>
    <cellStyle name="SAPBEXHLevel3 2 2 4" xfId="2797" xr:uid="{B49EA93F-1607-4C7A-9432-DD4CD910D44B}"/>
    <cellStyle name="SAPBEXHLevel3 2 2 5" xfId="3414" xr:uid="{221956FA-F1B1-49AC-ADE2-D4DC6E345C6B}"/>
    <cellStyle name="SAPBEXHLevel3 2 2 6" xfId="3681" xr:uid="{29A4AF10-56DF-4C1C-BC2E-429EF641ACDB}"/>
    <cellStyle name="SAPBEXHLevel3 2 2 7" xfId="4298" xr:uid="{650EF53D-09E5-40AD-A3E0-0F04DE65D75B}"/>
    <cellStyle name="SAPBEXHLevel3 2 3" xfId="2092" xr:uid="{1D055EA7-13D9-45CE-B659-B49E639C7C7A}"/>
    <cellStyle name="SAPBEXHLevel3 2 4" xfId="1703" xr:uid="{E677BCB5-656F-4C80-9FC6-BAC7D66EA1DA}"/>
    <cellStyle name="SAPBEXHLevel3 2 5" xfId="1976" xr:uid="{E48D92F1-440C-4B38-9C73-79E18CEDF4D3}"/>
    <cellStyle name="SAPBEXHLevel3 2 6" xfId="2787" xr:uid="{606E577C-BA9D-45C2-B3C0-519DF33611EF}"/>
    <cellStyle name="SAPBEXHLevel3 2 7" xfId="1479" xr:uid="{93D96F75-5E65-4EBE-BDC5-584B6911B8F1}"/>
    <cellStyle name="SAPBEXHLevel3 2 8" xfId="4347" xr:uid="{EB69CA6C-B5AB-49C0-9A85-540C81F74492}"/>
    <cellStyle name="SAPBEXHLevel3 2 9" xfId="5727" xr:uid="{8DFEBF8F-97B6-4809-A1BF-205764C14882}"/>
    <cellStyle name="SAPBEXHLevel3 3" xfId="814" xr:uid="{10CA161C-CCDE-4D53-82A2-23D81CB625F3}"/>
    <cellStyle name="SAPBEXHLevel3 3 2" xfId="1298" xr:uid="{4329B46A-C923-45CF-BEB9-863B96ADF50F}"/>
    <cellStyle name="SAPBEXHLevel3 3 2 2" xfId="2546" xr:uid="{CF67B00E-FC50-4A9B-9586-26AC04F06887}"/>
    <cellStyle name="SAPBEXHLevel3 3 2 3" xfId="3052" xr:uid="{E67DE1D7-D47E-4327-A99C-88AA6104960E}"/>
    <cellStyle name="SAPBEXHLevel3 3 2 4" xfId="2766" xr:uid="{ECD94B38-02B0-4ADA-AC53-BBD1DC7C291D}"/>
    <cellStyle name="SAPBEXHLevel3 3 2 5" xfId="3194" xr:uid="{8A526427-589A-491E-B33C-A4AAE67BEB52}"/>
    <cellStyle name="SAPBEXHLevel3 3 2 6" xfId="2775" xr:uid="{23D74290-5327-4B7F-A742-989CDFB0B89B}"/>
    <cellStyle name="SAPBEXHLevel3 3 2 7" xfId="3603" xr:uid="{599D33D0-B08A-421A-98A1-01F1627C6ED5}"/>
    <cellStyle name="SAPBEXHLevel3 3 3" xfId="2093" xr:uid="{8286987B-1671-43AA-B039-CA06B8B22D41}"/>
    <cellStyle name="SAPBEXHLevel3 3 4" xfId="1704" xr:uid="{41955CEF-DEE6-474D-AE04-6DE7F094F7A7}"/>
    <cellStyle name="SAPBEXHLevel3 3 5" xfId="3184" xr:uid="{F9835A16-4C5D-4DA9-9EB0-14AB457B6CFB}"/>
    <cellStyle name="SAPBEXHLevel3 3 6" xfId="3743" xr:uid="{BB1FB71E-1E5F-415D-A0CF-8F19270C599B}"/>
    <cellStyle name="SAPBEXHLevel3 3 7" xfId="4020" xr:uid="{48637EFC-2653-41CB-A564-99200DCB4AFE}"/>
    <cellStyle name="SAPBEXHLevel3 3 8" xfId="4156" xr:uid="{42E95486-049E-4313-8C35-1BF6F0F3040F}"/>
    <cellStyle name="SAPBEXHLevel3 4" xfId="815" xr:uid="{66A5B34C-C2DD-443C-A6CC-8E455FA311AF}"/>
    <cellStyle name="SAPBEXHLevel3 4 2" xfId="816" xr:uid="{90817135-C6D3-459B-B24B-1C1B24B84666}"/>
    <cellStyle name="SAPBEXHLevel3 4 2 2" xfId="1300" xr:uid="{3820AE6E-2C20-4E8E-9E85-25ED34A193DC}"/>
    <cellStyle name="SAPBEXHLevel3 4 2 2 2" xfId="2548" xr:uid="{97C66042-AC39-430F-92D6-418740F05B16}"/>
    <cellStyle name="SAPBEXHLevel3 4 2 2 3" xfId="3054" xr:uid="{F9171AC7-E4AA-42CD-8AFA-E10B3DC9DBC9}"/>
    <cellStyle name="SAPBEXHLevel3 4 2 2 4" xfId="3268" xr:uid="{2A47A843-5D63-44A4-9071-EAAD2DDCE047}"/>
    <cellStyle name="SAPBEXHLevel3 4 2 2 5" xfId="3408" xr:uid="{91923EA6-455A-4199-A4A9-E44F99BBADFC}"/>
    <cellStyle name="SAPBEXHLevel3 4 2 2 6" xfId="3686" xr:uid="{91015938-604E-4CD6-9AA3-B18CF01DF696}"/>
    <cellStyle name="SAPBEXHLevel3 4 2 2 7" xfId="4387" xr:uid="{CA80D96C-5D80-4A07-B619-8FC81FE0E565}"/>
    <cellStyle name="SAPBEXHLevel3 4 2 3" xfId="2095" xr:uid="{D28A6F48-5BEF-49C5-A21B-D8077ECBDB6D}"/>
    <cellStyle name="SAPBEXHLevel3 4 2 4" xfId="1707" xr:uid="{7A9B668E-E41E-40B4-B845-BC0CA2A041CB}"/>
    <cellStyle name="SAPBEXHLevel3 4 2 5" xfId="2692" xr:uid="{5B68921C-3BD7-43CD-80D5-819F3C68A7F3}"/>
    <cellStyle name="SAPBEXHLevel3 4 2 6" xfId="3410" xr:uid="{648502CB-7561-499B-80AC-6DB7C182E7C7}"/>
    <cellStyle name="SAPBEXHLevel3 4 2 7" xfId="3219" xr:uid="{D3EE60C7-6C88-4E76-846C-29136F1A87D6}"/>
    <cellStyle name="SAPBEXHLevel3 4 2 8" xfId="2358" xr:uid="{AC0CB668-D290-4EE6-BA91-72517D4FC328}"/>
    <cellStyle name="SAPBEXHLevel3 4 3" xfId="1299" xr:uid="{7EF6A382-3BCF-4326-A371-671D1F36E260}"/>
    <cellStyle name="SAPBEXHLevel3 4 3 2" xfId="2547" xr:uid="{851D2614-26CC-4317-889F-B43E7E8DD424}"/>
    <cellStyle name="SAPBEXHLevel3 4 3 3" xfId="3053" xr:uid="{DBFBA162-D4E4-4135-9313-E9DA98051908}"/>
    <cellStyle name="SAPBEXHLevel3 4 3 4" xfId="1754" xr:uid="{7F3FC872-07B8-41B5-AA20-D72539EDF3F4}"/>
    <cellStyle name="SAPBEXHLevel3 4 3 5" xfId="2289" xr:uid="{8F0A5C0D-9C8B-4C87-B943-BB55D05B3E37}"/>
    <cellStyle name="SAPBEXHLevel3 4 3 6" xfId="3147" xr:uid="{581D9B44-FDA8-46E7-98A5-F42E19BD6547}"/>
    <cellStyle name="SAPBEXHLevel3 4 3 7" xfId="4330" xr:uid="{A3E2299D-049D-4795-9DCE-6ACD82703664}"/>
    <cellStyle name="SAPBEXHLevel3 4 4" xfId="2094" xr:uid="{98212013-7034-4CC2-BA89-098AAD9278C7}"/>
    <cellStyle name="SAPBEXHLevel3 4 5" xfId="1705" xr:uid="{6D5A3969-DA06-4522-AD4A-D4C2A25F47E3}"/>
    <cellStyle name="SAPBEXHLevel3 4 6" xfId="1848" xr:uid="{278A49C1-83C1-488E-9302-5FA4F63AA7DA}"/>
    <cellStyle name="SAPBEXHLevel3 4 7" xfId="2704" xr:uid="{5AF28B08-546C-46E2-9B84-D57FD84D5CE1}"/>
    <cellStyle name="SAPBEXHLevel3 4 8" xfId="2675" xr:uid="{B8BDD5A9-2039-4F23-9BCA-F05BB6BF63EF}"/>
    <cellStyle name="SAPBEXHLevel3 4 9" xfId="3921" xr:uid="{3F30F26F-DF11-4F06-AEB5-FB463199BE36}"/>
    <cellStyle name="SAPBEXHLevel3 5" xfId="954" xr:uid="{21F07DBF-017A-4A74-8A24-8536444B45F4}"/>
    <cellStyle name="SAPBEXHLevel3 5 2" xfId="1362" xr:uid="{76A1C0DD-DD42-4D27-B225-70057DABE13F}"/>
    <cellStyle name="SAPBEXHLevel3 5 2 2" xfId="2610" xr:uid="{DCF0DED3-AC97-4CDC-9227-8F5FCA4B99F0}"/>
    <cellStyle name="SAPBEXHLevel3 5 2 3" xfId="3116" xr:uid="{686C24CC-E92E-4182-9845-268CA15307E1}"/>
    <cellStyle name="SAPBEXHLevel3 5 2 4" xfId="2682" xr:uid="{3BACA5EA-36E5-4DB8-B17F-CCDFCB878EB3}"/>
    <cellStyle name="SAPBEXHLevel3 5 2 5" xfId="3947" xr:uid="{4A169943-625A-49BC-9FB8-BFE2B8EC7DD5}"/>
    <cellStyle name="SAPBEXHLevel3 5 2 6" xfId="2645" xr:uid="{C0DD16F0-2914-4A52-A8B4-8F78F03E16C7}"/>
    <cellStyle name="SAPBEXHLevel3 5 2 7" xfId="3608" xr:uid="{5224A8C8-18E1-4FB0-B9E3-9F0DA79FAB5E}"/>
    <cellStyle name="SAPBEXHLevel3 5 3" xfId="2222" xr:uid="{48A45B1B-DEE8-4352-B192-A9F7FABD981A}"/>
    <cellStyle name="SAPBEXHLevel3 5 4" xfId="2729" xr:uid="{C451D0D6-45AF-4D28-A6E0-96523D5143D8}"/>
    <cellStyle name="SAPBEXHLevel3 5 5" xfId="1832" xr:uid="{19B7A559-5DEB-481E-8F1A-F3BC40A69F85}"/>
    <cellStyle name="SAPBEXHLevel3 5 6" xfId="3286" xr:uid="{6E29A7D6-827D-4F2B-B88A-A3759F9F4084}"/>
    <cellStyle name="SAPBEXHLevel3 5 7" xfId="1888" xr:uid="{6ADF171B-E188-448D-AC5A-4BA98495C430}"/>
    <cellStyle name="SAPBEXHLevel3 5 8" xfId="4051" xr:uid="{1DE0597A-D733-4038-A57B-FAD3AEA627CF}"/>
    <cellStyle name="SAPBEXHLevel3 6" xfId="983" xr:uid="{C40416A9-F34F-4C7C-8930-F24671FE66A6}"/>
    <cellStyle name="SAPBEXHLevel3 7" xfId="1030" xr:uid="{47367F35-08C4-44CD-890D-19804E087335}"/>
    <cellStyle name="SAPBEXHLevel3 8" xfId="269" xr:uid="{9568E2B5-3E3E-4178-B170-48BBC3C778D2}"/>
    <cellStyle name="SAPBEXHLevel3 8 2" xfId="1185" xr:uid="{C1EA4BC9-C2A0-48F4-9BB1-AD63D99AC6E4}"/>
    <cellStyle name="SAPBEXHLevel3 8 2 2" xfId="2433" xr:uid="{F55F5A6B-91D4-4AA7-9C90-7A36215E87A1}"/>
    <cellStyle name="SAPBEXHLevel3 8 2 3" xfId="2939" xr:uid="{9B04A56C-7BA0-43BF-87C2-4ED52F233A99}"/>
    <cellStyle name="SAPBEXHLevel3 8 2 4" xfId="3284" xr:uid="{DEF4D60B-E559-4FFA-827F-22B30D692178}"/>
    <cellStyle name="SAPBEXHLevel3 8 2 5" xfId="3312" xr:uid="{2654ECF5-62C7-4B97-AB38-1A06864AE7C0}"/>
    <cellStyle name="SAPBEXHLevel3 8 2 6" xfId="3591" xr:uid="{5D7A8C15-1A15-4A99-9D0E-BF0CB3F99E0A}"/>
    <cellStyle name="SAPBEXHLevel3 8 2 7" xfId="4151" xr:uid="{0E2BE5F2-6690-445E-85E8-588BEEE4AEF3}"/>
    <cellStyle name="SAPBEXHLevel3 8 3" xfId="1611" xr:uid="{AA1EB6F9-E636-4AE0-B094-0794198D22E5}"/>
    <cellStyle name="SAPBEXHLevel3 8 4" xfId="1927" xr:uid="{5A31271C-11EA-40A7-8FB6-1E43D429A441}"/>
    <cellStyle name="SAPBEXHLevel3 8 5" xfId="2755" xr:uid="{C6BB4B7A-E25C-48BF-8007-D2EF3BEBD236}"/>
    <cellStyle name="SAPBEXHLevel3 8 6" xfId="2709" xr:uid="{342B54ED-09F8-493A-A44D-1036B3C1ACC8}"/>
    <cellStyle name="SAPBEXHLevel3 8 7" xfId="4225" xr:uid="{886F5C03-0ABC-4740-A3EC-CCFE416BF14B}"/>
    <cellStyle name="SAPBEXHLevel3 8 8" xfId="4033" xr:uid="{2EFF3A17-E297-4905-B8A4-BCBAB4217E80}"/>
    <cellStyle name="SAPBEXHLevel3 9" xfId="1136" xr:uid="{D3AC100D-C776-47CE-BF19-232F583104D0}"/>
    <cellStyle name="SAPBEXHLevel3 9 2" xfId="2384" xr:uid="{0E419A29-6C30-4C1B-B024-69D16D7C0497}"/>
    <cellStyle name="SAPBEXHLevel3 9 3" xfId="2890" xr:uid="{A77A1B78-CFAA-40DE-AA86-2F858A097E1F}"/>
    <cellStyle name="SAPBEXHLevel3 9 4" xfId="1803" xr:uid="{AC3E6250-6E15-4FE8-98E0-D8360E629097}"/>
    <cellStyle name="SAPBEXHLevel3 9 5" xfId="3496" xr:uid="{B7BEF454-E821-4A54-9620-2C882B9932D5}"/>
    <cellStyle name="SAPBEXHLevel3 9 6" xfId="2732" xr:uid="{64256C87-2E4A-4C9F-982A-C55A4C88499A}"/>
    <cellStyle name="SAPBEXHLevel3 9 7" xfId="3871" xr:uid="{FA5C4354-0863-432D-9BA3-D473626AFBC9}"/>
    <cellStyle name="SAPBEXHLevel3_0910 GSO Capex RRP - Final (Detail) v2 220710" xfId="5728" xr:uid="{A03EF1F8-9F28-4CBE-85AD-CE7874EB7778}"/>
    <cellStyle name="SAPBEXHLevel3X" xfId="76" xr:uid="{F715E3E4-6FF2-43E0-97F3-A3A66A824309}"/>
    <cellStyle name="SAPBEXHLevel3X 10" xfId="3156" xr:uid="{DF082CFD-AE61-4C3C-AF96-801C682001DC}"/>
    <cellStyle name="SAPBEXHLevel3X 11" xfId="3964" xr:uid="{44A55457-294C-4982-85F2-2F93B07961D8}"/>
    <cellStyle name="SAPBEXHLevel3X 12" xfId="2706" xr:uid="{8A53DE0C-5D24-4DBD-AA1F-C75D9A8A6B9F}"/>
    <cellStyle name="SAPBEXHLevel3X 13" xfId="4213" xr:uid="{42E9FB64-694E-4128-A053-959A6CFD9D2E}"/>
    <cellStyle name="SAPBEXHLevel3X 14" xfId="5729" xr:uid="{A310D3B1-C915-4790-A600-357655BB6422}"/>
    <cellStyle name="SAPBEXHLevel3X 15" xfId="6006" xr:uid="{5F3F366C-DF5B-4F3C-ABF2-7DBDA054FA94}"/>
    <cellStyle name="SAPBEXHLevel3X 2" xfId="817" xr:uid="{97CDC053-E55D-4F3F-8612-E6621A32F893}"/>
    <cellStyle name="SAPBEXHLevel3X 2 10" xfId="5730" xr:uid="{988D8286-D6BF-4004-A107-3043181D4E25}"/>
    <cellStyle name="SAPBEXHLevel3X 2 11" xfId="6007" xr:uid="{332594FA-ABE9-4CAE-AAE6-932B1291868B}"/>
    <cellStyle name="SAPBEXHLevel3X 2 2" xfId="818" xr:uid="{267B69FD-A4EF-4746-86B3-F0E127BB4168}"/>
    <cellStyle name="SAPBEXHLevel3X 2 2 2" xfId="1302" xr:uid="{3E5DCD25-C04B-412C-8B21-41BFED97D5BD}"/>
    <cellStyle name="SAPBEXHLevel3X 2 2 2 2" xfId="2550" xr:uid="{D7F85A6E-1420-4E51-BB99-28AB31154865}"/>
    <cellStyle name="SAPBEXHLevel3X 2 2 2 3" xfId="3056" xr:uid="{D523D57A-F91A-4D84-A994-2887040B9B4C}"/>
    <cellStyle name="SAPBEXHLevel3X 2 2 2 4" xfId="1567" xr:uid="{E99B4C33-4740-4C71-927E-BE697A380F21}"/>
    <cellStyle name="SAPBEXHLevel3X 2 2 2 5" xfId="3705" xr:uid="{7AEF89F2-8057-4043-A72F-2FAFB2C0972E}"/>
    <cellStyle name="SAPBEXHLevel3X 2 2 2 6" xfId="3926" xr:uid="{FC17D3EF-D41C-454F-900E-9DFF47EDADDD}"/>
    <cellStyle name="SAPBEXHLevel3X 2 2 2 7" xfId="4343" xr:uid="{C6DBA607-948A-4E03-B741-A3BB174F73B6}"/>
    <cellStyle name="SAPBEXHLevel3X 2 2 3" xfId="2097" xr:uid="{3537331C-EE25-4ABD-B233-A304C8B9B8FB}"/>
    <cellStyle name="SAPBEXHLevel3X 2 2 4" xfId="2623" xr:uid="{008631A1-D390-4A8A-8914-3FC9F60101E5}"/>
    <cellStyle name="SAPBEXHLevel3X 2 2 5" xfId="1723" xr:uid="{230F1BEF-3825-480C-8A25-690DB8919F7A}"/>
    <cellStyle name="SAPBEXHLevel3X 2 2 6" xfId="3692" xr:uid="{3F0889A2-9963-482D-A0E9-85CB04DC9AB5}"/>
    <cellStyle name="SAPBEXHLevel3X 2 2 7" xfId="3725" xr:uid="{F4D470B8-B085-4B0B-8F4A-363C54A3C5B5}"/>
    <cellStyle name="SAPBEXHLevel3X 2 2 8" xfId="4403" xr:uid="{D6A9DB37-934F-4963-BD2F-CD5097A70C9C}"/>
    <cellStyle name="SAPBEXHLevel3X 2 3" xfId="1301" xr:uid="{83C15D86-07E8-4E1F-BD23-FE2D6061C55B}"/>
    <cellStyle name="SAPBEXHLevel3X 2 3 2" xfId="2549" xr:uid="{2A5DBA1C-BB72-4CCA-8F79-D8B11AE5224D}"/>
    <cellStyle name="SAPBEXHLevel3X 2 3 3" xfId="3055" xr:uid="{08FAABC4-A4FA-4CE4-BB08-025AE0279EAB}"/>
    <cellStyle name="SAPBEXHLevel3X 2 3 4" xfId="3197" xr:uid="{D418E86B-2E8B-4B56-BFA6-F3B8B483CBDB}"/>
    <cellStyle name="SAPBEXHLevel3X 2 3 5" xfId="3497" xr:uid="{0982C9DA-A83A-4712-8982-8AEC71E20F4C}"/>
    <cellStyle name="SAPBEXHLevel3X 2 3 6" xfId="3873" xr:uid="{5CD8E790-D1B2-41EC-879D-FA81C3384855}"/>
    <cellStyle name="SAPBEXHLevel3X 2 3 7" xfId="3416" xr:uid="{6C3155C8-02AD-490E-BBA0-F987DDAB37D7}"/>
    <cellStyle name="SAPBEXHLevel3X 2 4" xfId="2096" xr:uid="{3C6535DC-E599-4695-BC21-BD74EDE6DB91}"/>
    <cellStyle name="SAPBEXHLevel3X 2 5" xfId="1708" xr:uid="{CD5708F2-DE9B-404E-9DF3-6690B0BD7E33}"/>
    <cellStyle name="SAPBEXHLevel3X 2 6" xfId="1582" xr:uid="{6AF0E426-06B9-4B0D-8379-8C06981E0FAF}"/>
    <cellStyle name="SAPBEXHLevel3X 2 7" xfId="3559" xr:uid="{A806AC36-14AE-456B-BF7E-54E443C0889F}"/>
    <cellStyle name="SAPBEXHLevel3X 2 8" xfId="1850" xr:uid="{C99A1803-E29D-4FEB-A000-DD65BD4728E0}"/>
    <cellStyle name="SAPBEXHLevel3X 2 9" xfId="4439" xr:uid="{15ABD1BE-73F3-4457-B991-6CD738D4FDCD}"/>
    <cellStyle name="SAPBEXHLevel3X 3" xfId="819" xr:uid="{66B757E0-F3B9-4D6D-941C-3F588CB1091F}"/>
    <cellStyle name="SAPBEXHLevel3X 3 10" xfId="5731" xr:uid="{5C19414B-786B-40BA-8AC3-2407C20293DC}"/>
    <cellStyle name="SAPBEXHLevel3X 3 11" xfId="6008" xr:uid="{EBE37D15-CD1E-4BA7-9E5A-B3C3014F6F9E}"/>
    <cellStyle name="SAPBEXHLevel3X 3 2" xfId="820" xr:uid="{89DA6300-593C-4528-831F-90464455A1FC}"/>
    <cellStyle name="SAPBEXHLevel3X 3 2 10" xfId="6009" xr:uid="{132468EF-5742-4B4F-9448-EA11B5FB570F}"/>
    <cellStyle name="SAPBEXHLevel3X 3 2 2" xfId="1304" xr:uid="{964A2990-9B46-4FA7-B9BA-66C47881AFD0}"/>
    <cellStyle name="SAPBEXHLevel3X 3 2 2 2" xfId="2552" xr:uid="{44B47D15-2517-4BA6-89AF-3000865F37A8}"/>
    <cellStyle name="SAPBEXHLevel3X 3 2 2 3" xfId="3058" xr:uid="{52AAAD1A-B164-488D-8A30-FCBE64C7C4D5}"/>
    <cellStyle name="SAPBEXHLevel3X 3 2 2 4" xfId="1571" xr:uid="{3A288B97-D277-4F29-AF63-FC00AED1C4D2}"/>
    <cellStyle name="SAPBEXHLevel3X 3 2 2 5" xfId="3317" xr:uid="{9A8F4F45-2643-40B8-A5F5-5979BEAD26EA}"/>
    <cellStyle name="SAPBEXHLevel3X 3 2 2 6" xfId="4034" xr:uid="{8F5D978C-79D8-4B0C-A171-9E6B65C60EE3}"/>
    <cellStyle name="SAPBEXHLevel3X 3 2 2 7" xfId="4261" xr:uid="{16447613-1D9F-453A-94A3-9AD023082784}"/>
    <cellStyle name="SAPBEXHLevel3X 3 2 3" xfId="2099" xr:uid="{5D549599-45EB-4075-AA95-9E38EA7E3336}"/>
    <cellStyle name="SAPBEXHLevel3X 3 2 4" xfId="1710" xr:uid="{08E5A827-C372-460F-8029-1ED85CE86C6A}"/>
    <cellStyle name="SAPBEXHLevel3X 3 2 5" xfId="1665" xr:uid="{C52D73CA-A9DA-40FA-96D3-355F43A19E23}"/>
    <cellStyle name="SAPBEXHLevel3X 3 2 6" xfId="3316" xr:uid="{2EA7680B-F397-4611-9D0D-954E9ADC9E21}"/>
    <cellStyle name="SAPBEXHLevel3X 3 2 7" xfId="3239" xr:uid="{A027E94C-FCDE-441A-B949-2DAFA469BD58}"/>
    <cellStyle name="SAPBEXHLevel3X 3 2 8" xfId="4357" xr:uid="{5D27D067-CA88-45BE-A7E3-0C308DB0FF1D}"/>
    <cellStyle name="SAPBEXHLevel3X 3 2 9" xfId="5732" xr:uid="{0B2EB0B1-BC10-4717-AEDD-C04C1E0C08CA}"/>
    <cellStyle name="SAPBEXHLevel3X 3 3" xfId="1303" xr:uid="{32DCBA27-D88F-41AF-9B75-45A56E7A6C03}"/>
    <cellStyle name="SAPBEXHLevel3X 3 3 2" xfId="2551" xr:uid="{110E1283-E7C9-47E0-9AD5-94767E3DE2C0}"/>
    <cellStyle name="SAPBEXHLevel3X 3 3 3" xfId="3057" xr:uid="{608CFACB-39D3-4DB6-BEFA-47634394632F}"/>
    <cellStyle name="SAPBEXHLevel3X 3 3 4" xfId="1788" xr:uid="{08B42AFE-B313-48D7-BC0D-42D7C516D5CB}"/>
    <cellStyle name="SAPBEXHLevel3X 3 3 5" xfId="3499" xr:uid="{42AF8857-29F1-4BF4-8405-FE7C3E944B95}"/>
    <cellStyle name="SAPBEXHLevel3X 3 3 6" xfId="4086" xr:uid="{13FFF34A-3B5A-4CBA-B9FF-8B014B8AA6DE}"/>
    <cellStyle name="SAPBEXHLevel3X 3 3 7" xfId="4370" xr:uid="{DAD34C59-62D3-40F6-BF81-3BF1E756E37B}"/>
    <cellStyle name="SAPBEXHLevel3X 3 3 8" xfId="5733" xr:uid="{E55D58AE-0442-455D-85C6-17AE5D79FF0A}"/>
    <cellStyle name="SAPBEXHLevel3X 3 3 9" xfId="6010" xr:uid="{72C47013-A3A4-4E96-9550-B8518B5A1B97}"/>
    <cellStyle name="SAPBEXHLevel3X 3 4" xfId="2098" xr:uid="{91FCA43C-A6FA-46DF-AF08-1184670BCEFB}"/>
    <cellStyle name="SAPBEXHLevel3X 3 4 2" xfId="5734" xr:uid="{C2AECC6D-AA60-4AB7-A31C-D8DA9BA5EA3B}"/>
    <cellStyle name="SAPBEXHLevel3X 3 4 3" xfId="6011" xr:uid="{019FD92C-AC00-43CA-99B6-3B122A699008}"/>
    <cellStyle name="SAPBEXHLevel3X 3 5" xfId="1709" xr:uid="{C269EC0D-B735-4A29-9145-99BEAC3E1A6E}"/>
    <cellStyle name="SAPBEXHLevel3X 3 5 2" xfId="5735" xr:uid="{83DA0297-E581-462C-B02A-8465AD054BCA}"/>
    <cellStyle name="SAPBEXHLevel3X 3 5 3" xfId="6012" xr:uid="{BCC5E616-C327-4E46-8EDE-F618E33EB410}"/>
    <cellStyle name="SAPBEXHLevel3X 3 6" xfId="2252" xr:uid="{4A5A1EC0-D581-447A-B895-53CEE9DA3144}"/>
    <cellStyle name="SAPBEXHLevel3X 3 6 2" xfId="5736" xr:uid="{A93F6627-37C7-4ED4-AFDF-6F0044E7B4D5}"/>
    <cellStyle name="SAPBEXHLevel3X 3 6 3" xfId="6013" xr:uid="{CFE5D2BF-BE81-45E7-85F6-657CA3092A81}"/>
    <cellStyle name="SAPBEXHLevel3X 3 7" xfId="3780" xr:uid="{0C83878E-7B16-4247-A1F7-362611129129}"/>
    <cellStyle name="SAPBEXHLevel3X 3 7 2" xfId="5737" xr:uid="{9E39BB5C-598D-4302-9C47-2BD1E951F2DD}"/>
    <cellStyle name="SAPBEXHLevel3X 3 7 3" xfId="6014" xr:uid="{D117192B-2E5C-4CF3-9ACE-1250DDE58A80}"/>
    <cellStyle name="SAPBEXHLevel3X 3 8" xfId="1624" xr:uid="{054E2865-D136-49FD-A7DF-58C0971AA8BB}"/>
    <cellStyle name="SAPBEXHLevel3X 3 8 2" xfId="5738" xr:uid="{0F27DCC7-E571-4697-AB41-DE7A917B0273}"/>
    <cellStyle name="SAPBEXHLevel3X 3 8 3" xfId="6015" xr:uid="{5E4ADE70-CC92-41D2-953D-4D8DD4053AEF}"/>
    <cellStyle name="SAPBEXHLevel3X 3 9" xfId="4293" xr:uid="{13CA9963-CA16-41F9-9999-D7E308D15B18}"/>
    <cellStyle name="SAPBEXHLevel3X 4" xfId="984" xr:uid="{D52D01DB-A2F0-4B88-858A-1004300543B6}"/>
    <cellStyle name="SAPBEXHLevel3X 5" xfId="1029" xr:uid="{637B0DA5-6F87-4FCB-AFC2-C3FCA47F2622}"/>
    <cellStyle name="SAPBEXHLevel3X 6" xfId="205" xr:uid="{5ED71782-6DB5-40F7-B99A-94DCDAD65A1F}"/>
    <cellStyle name="SAPBEXHLevel3X 6 2" xfId="1158" xr:uid="{D54ECBB0-B515-4CBE-A3F4-EE2AB5C56789}"/>
    <cellStyle name="SAPBEXHLevel3X 6 2 2" xfId="2406" xr:uid="{4C0E18DC-33CD-40DA-A44E-91CD9899904B}"/>
    <cellStyle name="SAPBEXHLevel3X 6 2 3" xfId="2912" xr:uid="{4477DCBE-9A0A-4956-9687-C8CD472A2B3A}"/>
    <cellStyle name="SAPBEXHLevel3X 6 2 4" xfId="3199" xr:uid="{7F835BD1-B9F4-4BC4-8AFE-1BDF40D7837D}"/>
    <cellStyle name="SAPBEXHLevel3X 6 2 5" xfId="1414" xr:uid="{F40B0B4E-9F5C-4770-AF35-3E6BE0C795D9}"/>
    <cellStyle name="SAPBEXHLevel3X 6 2 6" xfId="4118" xr:uid="{CDF1BC13-5AB3-412D-A00E-025C5EC2C5DE}"/>
    <cellStyle name="SAPBEXHLevel3X 6 2 7" xfId="4219" xr:uid="{DB464BDB-521C-415B-8AA0-C6080B34CE60}"/>
    <cellStyle name="SAPBEXHLevel3X 6 3" xfId="1552" xr:uid="{358F1F6C-27E0-49C3-8B65-F20EF1DEEB97}"/>
    <cellStyle name="SAPBEXHLevel3X 6 4" xfId="1554" xr:uid="{2E0D1AF1-B663-41F0-8606-4E7B767667BB}"/>
    <cellStyle name="SAPBEXHLevel3X 6 5" xfId="1867" xr:uid="{3DC8F585-198B-45D7-80DE-BD70CC1C2BA4}"/>
    <cellStyle name="SAPBEXHLevel3X 6 6" xfId="3581" xr:uid="{7C51F247-01E1-48AB-9E1D-87F2DC75F33A}"/>
    <cellStyle name="SAPBEXHLevel3X 6 7" xfId="4055" xr:uid="{8B441DA9-527E-4317-8705-ABA519AB8B5C}"/>
    <cellStyle name="SAPBEXHLevel3X 6 8" xfId="4053" xr:uid="{ECD127ED-1C62-4DF9-9990-961ADF186B3B}"/>
    <cellStyle name="SAPBEXHLevel3X 7" xfId="1137" xr:uid="{0044646C-523A-4E3A-87CC-204826850023}"/>
    <cellStyle name="SAPBEXHLevel3X 7 2" xfId="2385" xr:uid="{A043D2EB-10B8-4C5E-905C-0CD6EF29DF2B}"/>
    <cellStyle name="SAPBEXHLevel3X 7 3" xfId="2891" xr:uid="{3F98D5A8-BAD7-44B5-8D9D-D63905393A32}"/>
    <cellStyle name="SAPBEXHLevel3X 7 4" xfId="2626" xr:uid="{5254125E-1314-4F40-A6D9-C24339F1934A}"/>
    <cellStyle name="SAPBEXHLevel3X 7 5" xfId="1649" xr:uid="{9755F9F7-F50F-47B8-BF93-D75DE03368DB}"/>
    <cellStyle name="SAPBEXHLevel3X 7 6" xfId="3719" xr:uid="{E1F1C4FE-B56F-4D0B-8CB7-227BCEFE5BC1}"/>
    <cellStyle name="SAPBEXHLevel3X 7 7" xfId="4417" xr:uid="{EA02D557-73F0-4AEF-BF11-D267B306B3DF}"/>
    <cellStyle name="SAPBEXHLevel3X 8" xfId="1440" xr:uid="{AE37BD45-F50B-43C5-99B5-DAC1EAA10698}"/>
    <cellStyle name="SAPBEXHLevel3X 9" xfId="2294" xr:uid="{01D2FBCF-4A2C-4261-AA55-6C347DAD0157}"/>
    <cellStyle name="SAPBEXHLevel3X_0910 GSO Capex RRP - Final (Detail) v2 220710" xfId="5739" xr:uid="{880859DF-3F1D-4DDC-92DC-CED9EBB0BDEF}"/>
    <cellStyle name="SAPBEXinputData" xfId="77" xr:uid="{BECDB2FC-C855-494C-A5A0-9B5E2DD8EA7A}"/>
    <cellStyle name="SAPBEXinputData 10" xfId="3823" xr:uid="{C64CF6AB-9434-41AF-9B7A-C9DDC4DE749A}"/>
    <cellStyle name="SAPBEXinputData 11" xfId="4249" xr:uid="{989EE4C7-5F82-4397-B6F4-16DBC7BC10B3}"/>
    <cellStyle name="SAPBEXinputData 12" xfId="4473" xr:uid="{A941F286-C896-4405-8358-85F5F82F3512}"/>
    <cellStyle name="SAPBEXinputData 13" xfId="5740" xr:uid="{74817FDE-AE94-4E87-A21B-D14D822330EE}"/>
    <cellStyle name="SAPBEXinputData 2" xfId="821" xr:uid="{50AD6E1D-4324-4B3A-AF2A-0F8CDB32B905}"/>
    <cellStyle name="SAPBEXinputData 2 10" xfId="6016" xr:uid="{3E0F340A-5A60-46C3-801B-F71D5277A540}"/>
    <cellStyle name="SAPBEXinputData 2 2" xfId="822" xr:uid="{444AF57F-3325-45C8-93D5-BD06066AEC83}"/>
    <cellStyle name="SAPBEXinputData 2 3" xfId="2100" xr:uid="{7B25407C-5AF1-4FF3-876A-93FFBBD4CA99}"/>
    <cellStyle name="SAPBEXinputData 2 4" xfId="1711" xr:uid="{CB1982D9-E5C1-44D7-9E82-7EE631CB8023}"/>
    <cellStyle name="SAPBEXinputData 2 5" xfId="3183" xr:uid="{88B4D868-9CDB-48E9-B016-34C0E413E385}"/>
    <cellStyle name="SAPBEXinputData 2 6" xfId="3598" xr:uid="{B4E72E7B-7CC8-4712-9FBA-2D8CDED497B9}"/>
    <cellStyle name="SAPBEXinputData 2 7" xfId="3472" xr:uid="{16B33DE3-AE4C-4C48-A012-846D2B2CA31F}"/>
    <cellStyle name="SAPBEXinputData 2 8" xfId="4128" xr:uid="{2786BB8D-5E37-4942-B8C8-85DEF8622A14}"/>
    <cellStyle name="SAPBEXinputData 2 9" xfId="5741" xr:uid="{850ACF19-92B1-49D0-8315-6759F20AE5C0}"/>
    <cellStyle name="SAPBEXinputData 3" xfId="823" xr:uid="{39A43E6B-7CCB-4DCC-9793-16F43B41FC5C}"/>
    <cellStyle name="SAPBEXinputData 3 2" xfId="824" xr:uid="{3A0A9876-02DD-4DAF-A142-CB6AB0BF44A9}"/>
    <cellStyle name="SAPBEXinputData 3 2 2" xfId="2103" xr:uid="{84378E8B-E07E-4FE2-A7B6-CBC412AFD495}"/>
    <cellStyle name="SAPBEXinputData 3 2 3" xfId="1714" xr:uid="{7BFD07CB-16F0-4375-8CE7-C7A0E1451264}"/>
    <cellStyle name="SAPBEXinputData 3 2 4" xfId="2680" xr:uid="{18C3F47E-2EDD-490D-94BB-BEB70792A625}"/>
    <cellStyle name="SAPBEXinputData 3 2 5" xfId="1795" xr:uid="{A21C898C-1E2A-480D-835C-A8826C4A08E0}"/>
    <cellStyle name="SAPBEXinputData 3 2 6" xfId="3372" xr:uid="{DBA53911-B0A8-4D70-8DD0-BE7D017A52FE}"/>
    <cellStyle name="SAPBEXinputData 3 2 7" xfId="3452" xr:uid="{DE77C4EC-37DC-48D8-A2A8-2460AEABBEE7}"/>
    <cellStyle name="SAPBEXinputData 3 2 8" xfId="5743" xr:uid="{82E7EB81-5C83-40C2-A2AC-A9FAD9AD8452}"/>
    <cellStyle name="SAPBEXinputData 3 3" xfId="2102" xr:uid="{1D97F831-644C-4629-A5E0-AC3098369228}"/>
    <cellStyle name="SAPBEXinputData 3 3 2" xfId="5744" xr:uid="{4B56ABD8-601C-420C-8ED7-4E1397AC754A}"/>
    <cellStyle name="SAPBEXinputData 3 4" xfId="1713" xr:uid="{7A62071D-7117-4C28-8EF0-96DE9581AADB}"/>
    <cellStyle name="SAPBEXinputData 3 4 2" xfId="5745" xr:uid="{BE91CE86-DA1D-443C-8811-156D636BAFFB}"/>
    <cellStyle name="SAPBEXinputData 3 5" xfId="1485" xr:uid="{AC872844-A56C-4356-A20E-36F54907BE13}"/>
    <cellStyle name="SAPBEXinputData 3 5 2" xfId="5746" xr:uid="{40E738A4-4EA3-46DB-8C94-4ACB7406DFF9}"/>
    <cellStyle name="SAPBEXinputData 3 6" xfId="3718" xr:uid="{83DFE985-CA95-405D-BBAA-2B2C0290AF9D}"/>
    <cellStyle name="SAPBEXinputData 3 6 2" xfId="5747" xr:uid="{1F409F2D-F82F-4663-B8AC-D68C045A5105}"/>
    <cellStyle name="SAPBEXinputData 3 7" xfId="3426" xr:uid="{2A9D584E-B50E-4340-835F-F23BF89172B6}"/>
    <cellStyle name="SAPBEXinputData 3 7 2" xfId="5748" xr:uid="{14505B48-ACDD-400E-813A-AF05911F2D2A}"/>
    <cellStyle name="SAPBEXinputData 3 8" xfId="3374" xr:uid="{8A856D1B-73EA-4E24-AB56-80FD464EB7FE}"/>
    <cellStyle name="SAPBEXinputData 3 8 2" xfId="5749" xr:uid="{967DBE5E-1490-4D92-A53C-473D5FFE2F38}"/>
    <cellStyle name="SAPBEXinputData 3 9" xfId="5742" xr:uid="{00ECE3F6-FA5D-4BFD-AA62-730DA6431C77}"/>
    <cellStyle name="SAPBEXinputData 4" xfId="985" xr:uid="{4665BDA2-9963-47D9-B1BD-940F5DDA1CBC}"/>
    <cellStyle name="SAPBEXinputData 5" xfId="1028" xr:uid="{1DC944D9-DE37-421A-AFF4-3A610C86DE70}"/>
    <cellStyle name="SAPBEXinputData 6" xfId="270" xr:uid="{AB20CE65-0875-4288-BF17-C5B002D76ACF}"/>
    <cellStyle name="SAPBEXinputData 7" xfId="1441" xr:uid="{54351858-DD52-4C60-B359-0BF73B64F184}"/>
    <cellStyle name="SAPBEXinputData 8" xfId="2246" xr:uid="{A17A79EC-27F8-4977-8BE9-426168805491}"/>
    <cellStyle name="SAPBEXinputData 9" xfId="2676" xr:uid="{A387C46D-FC69-43D7-84B8-6724EF8D88ED}"/>
    <cellStyle name="SAPBEXinputData_0910 GSO Capex RRP - Final (Detail) v2 220710" xfId="5750" xr:uid="{8072B1A5-36E1-464D-B72C-A90F3EAEDB9C}"/>
    <cellStyle name="SAPBEXItemHeader" xfId="271" xr:uid="{A2C94EE7-5CCA-45A1-8AC6-F856181F358C}"/>
    <cellStyle name="SAPBEXItemHeader 10" xfId="6017" xr:uid="{A6F6689A-2A25-451D-890C-DEE7550013F5}"/>
    <cellStyle name="SAPBEXItemHeader 2" xfId="1186" xr:uid="{A110497E-4966-4D1C-98B3-D5E6D06867BB}"/>
    <cellStyle name="SAPBEXItemHeader 2 2" xfId="2434" xr:uid="{9EDCF2A2-3E23-4FB0-803C-1DC404B7E208}"/>
    <cellStyle name="SAPBEXItemHeader 2 3" xfId="2940" xr:uid="{ADB222C5-55BA-4C41-AD6C-84844506DE0C}"/>
    <cellStyle name="SAPBEXItemHeader 2 4" xfId="1634" xr:uid="{EF3D65A1-59A4-4128-9C94-4F25483304F0}"/>
    <cellStyle name="SAPBEXItemHeader 2 5" xfId="2350" xr:uid="{158812C1-669C-484A-8505-EA99404296BD}"/>
    <cellStyle name="SAPBEXItemHeader 2 6" xfId="3697" xr:uid="{30538A98-F394-4D55-9689-303B1354C058}"/>
    <cellStyle name="SAPBEXItemHeader 2 7" xfId="3369" xr:uid="{A7416CE3-2CA0-40F1-BECD-6F0D46EFD85A}"/>
    <cellStyle name="SAPBEXItemHeader 3" xfId="1613" xr:uid="{6EB077CB-5B42-437D-9592-C931ECE2A054}"/>
    <cellStyle name="SAPBEXItemHeader 4" xfId="1488" xr:uid="{DA29B3B4-FB41-4330-AD76-CA89C07F2E1A}"/>
    <cellStyle name="SAPBEXItemHeader 5" xfId="3399" xr:uid="{E3687A09-EFC2-42D5-B594-905D2890B3A6}"/>
    <cellStyle name="SAPBEXItemHeader 6" xfId="2827" xr:uid="{4A2C4E91-71B4-4941-9A23-55603B1A26C3}"/>
    <cellStyle name="SAPBEXItemHeader 7" xfId="3960" xr:uid="{63E16CC4-6F81-47BA-8098-89B544F3D8C0}"/>
    <cellStyle name="SAPBEXItemHeader 8" xfId="4351" xr:uid="{4F6AE147-B819-4F03-8957-1F4009B1C84D}"/>
    <cellStyle name="SAPBEXItemHeader 9" xfId="5751" xr:uid="{4E24D610-9E44-4616-B311-9E9DD92763D9}"/>
    <cellStyle name="SAPBEXresData" xfId="78" xr:uid="{7AC12031-5D4C-4FF5-A22E-37B3C8579BFB}"/>
    <cellStyle name="SAPBEXresData 10" xfId="3429" xr:uid="{B980333F-8B6E-44A3-957B-94797A07F914}"/>
    <cellStyle name="SAPBEXresData 11" xfId="3898" xr:uid="{8C493DBE-5036-4D33-B24F-23F823203716}"/>
    <cellStyle name="SAPBEXresData 12" xfId="3998" xr:uid="{FFB86E7E-EF6B-4F32-A0AE-B0442CDED947}"/>
    <cellStyle name="SAPBEXresData 13" xfId="3386" xr:uid="{C5EE2DCC-FCA4-4352-B255-9B9D33A468BD}"/>
    <cellStyle name="SAPBEXresData 14" xfId="6018" xr:uid="{09F0AB6E-4B13-4A8C-AE0E-EF40744972AF}"/>
    <cellStyle name="SAPBEXresData 2" xfId="825" xr:uid="{A7F55202-12EF-406A-9881-9FE42C987EFD}"/>
    <cellStyle name="SAPBEXresData 2 2" xfId="826" xr:uid="{DC88162B-95CF-4384-8575-64B41D1EED46}"/>
    <cellStyle name="SAPBEXresData 2 2 2" xfId="1306" xr:uid="{308A732F-BE42-4346-BA4D-547E00F706E7}"/>
    <cellStyle name="SAPBEXresData 2 2 2 2" xfId="2554" xr:uid="{37BEB396-F94C-40B5-B51B-EA931AA60110}"/>
    <cellStyle name="SAPBEXresData 2 2 2 3" xfId="3060" xr:uid="{93A4DDDC-C45C-409A-9E36-E72E90FB32E4}"/>
    <cellStyle name="SAPBEXresData 2 2 2 4" xfId="2290" xr:uid="{030894A8-DBB8-469C-B297-5F67EB0FC4F2}"/>
    <cellStyle name="SAPBEXresData 2 2 2 5" xfId="3412" xr:uid="{91EB1D31-FE53-4690-8C6B-1CD952BF9BF7}"/>
    <cellStyle name="SAPBEXresData 2 2 2 6" xfId="3744" xr:uid="{3F7DD794-CB20-4A54-894B-E0F131810EAF}"/>
    <cellStyle name="SAPBEXresData 2 2 2 7" xfId="4500" xr:uid="{E1B56924-DDC9-4B27-9116-7052C4CFB18E}"/>
    <cellStyle name="SAPBEXresData 2 2 3" xfId="2105" xr:uid="{F62E1338-B6C0-40D0-9FAA-C5430D5317B8}"/>
    <cellStyle name="SAPBEXresData 2 2 4" xfId="1716" xr:uid="{4626C4C9-C962-44BC-882E-B4FD8E606661}"/>
    <cellStyle name="SAPBEXresData 2 2 5" xfId="1530" xr:uid="{2024F35F-5A5E-48FF-A643-BB4ED306CEDA}"/>
    <cellStyle name="SAPBEXresData 2 2 6" xfId="3465" xr:uid="{E326554D-2E19-4148-9A13-C3C5E74624A4}"/>
    <cellStyle name="SAPBEXresData 2 2 7" xfId="3228" xr:uid="{BEDA4D65-DCD4-48E4-8A1D-E1E955FD1580}"/>
    <cellStyle name="SAPBEXresData 2 2 8" xfId="4494" xr:uid="{2F2B3422-CFCD-4F85-946D-13F84F1CF0BE}"/>
    <cellStyle name="SAPBEXresData 2 3" xfId="1305" xr:uid="{629A082A-AAD8-4B47-9D98-A8A4A79C6F27}"/>
    <cellStyle name="SAPBEXresData 2 3 2" xfId="2553" xr:uid="{F9FFB5BA-3C28-4BB3-A9AD-BC84041ABC12}"/>
    <cellStyle name="SAPBEXresData 2 3 3" xfId="3059" xr:uid="{5D45154D-84C3-4035-AB70-DE12DAECC520}"/>
    <cellStyle name="SAPBEXresData 2 3 4" xfId="1785" xr:uid="{CB049A27-F3DB-47D7-9FCA-BC09F44DEB5D}"/>
    <cellStyle name="SAPBEXresData 2 3 5" xfId="2632" xr:uid="{2350BF46-F804-4598-9F32-FE15CDC43A2A}"/>
    <cellStyle name="SAPBEXresData 2 3 6" xfId="3561" xr:uid="{A60A3396-3C3B-4881-A249-60F281ABF7EA}"/>
    <cellStyle name="SAPBEXresData 2 3 7" xfId="4398" xr:uid="{9994B7C1-80AE-42BE-A175-EAB954DF10F8}"/>
    <cellStyle name="SAPBEXresData 2 4" xfId="2104" xr:uid="{45EAD450-B03C-4460-A76D-6C2C7922880F}"/>
    <cellStyle name="SAPBEXresData 2 5" xfId="1715" xr:uid="{8F856CF0-E2F4-4E68-A909-C402AC6678EE}"/>
    <cellStyle name="SAPBEXresData 2 6" xfId="1580" xr:uid="{2D1C9E0B-A78C-44A2-8DAE-92D25C3D30BC}"/>
    <cellStyle name="SAPBEXresData 2 7" xfId="3815" xr:uid="{95F91ABF-C9BE-4562-A3FA-CB7588F80E88}"/>
    <cellStyle name="SAPBEXresData 2 8" xfId="3920" xr:uid="{FF95CC86-4333-449C-932D-8A077EAAE8F2}"/>
    <cellStyle name="SAPBEXresData 2 9" xfId="4440" xr:uid="{7BFDC114-D481-41E5-9D1D-5673D5EC2FFE}"/>
    <cellStyle name="SAPBEXresData 3" xfId="827" xr:uid="{F80C5161-DD66-4474-8E99-2EA2534081D7}"/>
    <cellStyle name="SAPBEXresData 3 2" xfId="828" xr:uid="{A2DF62B4-69CE-4A7A-AE11-75EC01C3751E}"/>
    <cellStyle name="SAPBEXresData 3 2 2" xfId="1308" xr:uid="{86FEBFB2-4B2E-47AB-AC25-D03982C57C32}"/>
    <cellStyle name="SAPBEXresData 3 2 2 2" xfId="2556" xr:uid="{FD89C883-E129-45FC-AC09-F98ACF9A8BA9}"/>
    <cellStyle name="SAPBEXresData 3 2 2 3" xfId="3062" xr:uid="{F1B5F0E2-EEAF-4149-B85C-1F4F808F229B}"/>
    <cellStyle name="SAPBEXresData 3 2 2 4" xfId="1791" xr:uid="{49878A6A-B1D3-41F0-9A85-B81BE6A5DE6F}"/>
    <cellStyle name="SAPBEXresData 3 2 2 5" xfId="2833" xr:uid="{C1196923-6E68-4B50-AD18-25EB61666D3C}"/>
    <cellStyle name="SAPBEXresData 3 2 2 6" xfId="1824" xr:uid="{AFED26F7-94B0-4747-912B-7503AA4E1937}"/>
    <cellStyle name="SAPBEXresData 3 2 2 7" xfId="4457" xr:uid="{FDE91DBF-B7D6-49E9-AC4F-0562CEDD1E2C}"/>
    <cellStyle name="SAPBEXresData 3 2 3" xfId="2107" xr:uid="{FDE889F1-1565-4496-9535-33B0B523FCA1}"/>
    <cellStyle name="SAPBEXresData 3 2 4" xfId="1718" xr:uid="{AD4C0104-CDC3-4E8D-A286-345D447FA55A}"/>
    <cellStyle name="SAPBEXresData 3 2 5" xfId="3187" xr:uid="{AA7FE03C-6334-4AAF-B234-4E895CC1468A}"/>
    <cellStyle name="SAPBEXresData 3 2 6" xfId="1891" xr:uid="{5F79B34E-9C44-4199-98BA-313FC08C9EEA}"/>
    <cellStyle name="SAPBEXresData 3 2 7" xfId="1407" xr:uid="{F7B548B6-74A5-454C-9A3C-7327480248F8}"/>
    <cellStyle name="SAPBEXresData 3 2 8" xfId="4313" xr:uid="{3BB0B1B8-D7EF-4F93-8F1E-C79EC663728C}"/>
    <cellStyle name="SAPBEXresData 3 3" xfId="1307" xr:uid="{B8F1B90D-43BC-4A80-8457-F9560EA524EB}"/>
    <cellStyle name="SAPBEXresData 3 3 2" xfId="2555" xr:uid="{70817E66-98D4-4420-AE49-5C655705B3E9}"/>
    <cellStyle name="SAPBEXresData 3 3 3" xfId="3061" xr:uid="{922E8178-1E62-4207-BFED-3A4CBA135D2C}"/>
    <cellStyle name="SAPBEXresData 3 3 4" xfId="2063" xr:uid="{B69CFD02-3FFF-404E-BA8A-EB42FCC37355}"/>
    <cellStyle name="SAPBEXresData 3 3 5" xfId="2054" xr:uid="{CE44B169-8868-461C-8FA3-1C94D576B62D}"/>
    <cellStyle name="SAPBEXresData 3 3 6" xfId="2809" xr:uid="{4B4DEE75-4D1C-4C53-8A0B-C91D15808957}"/>
    <cellStyle name="SAPBEXresData 3 3 7" xfId="4088" xr:uid="{10FC8FB7-4FDC-4B48-A623-75206B1AE36A}"/>
    <cellStyle name="SAPBEXresData 3 4" xfId="2106" xr:uid="{9C0733AD-ED15-41B2-A55A-706C06E3C27A}"/>
    <cellStyle name="SAPBEXresData 3 5" xfId="1717" xr:uid="{618A9C67-8B95-41BC-BA91-A6FF879E1DE5}"/>
    <cellStyle name="SAPBEXresData 3 6" xfId="2202" xr:uid="{E3781D1F-B5ED-45F9-8D7E-D2E7947EFD6F}"/>
    <cellStyle name="SAPBEXresData 3 7" xfId="3848" xr:uid="{6F35B67C-3672-4FDB-BA9D-85B2D6F83F0A}"/>
    <cellStyle name="SAPBEXresData 3 8" xfId="1655" xr:uid="{8A5229FA-426A-475B-BAC1-B8BD346B0C12}"/>
    <cellStyle name="SAPBEXresData 3 9" xfId="4008" xr:uid="{61D80D08-26BD-4373-8586-2BE8BA8775AE}"/>
    <cellStyle name="SAPBEXresData 4" xfId="986" xr:uid="{535839A1-C242-43DF-9158-E1B44F35CBB3}"/>
    <cellStyle name="SAPBEXresData 5" xfId="1027" xr:uid="{ACF4C698-90C1-4F0A-ADD3-E303E207ADF0}"/>
    <cellStyle name="SAPBEXresData 6" xfId="272" xr:uid="{D569C3B5-1F5D-4C65-9CB3-7EFF49A3A886}"/>
    <cellStyle name="SAPBEXresData 6 2" xfId="1187" xr:uid="{7ABE4374-11AD-47AA-AE36-6FEA29C450F1}"/>
    <cellStyle name="SAPBEXresData 6 2 2" xfId="2435" xr:uid="{2FB37899-17DE-4551-A51B-522869B3D1E0}"/>
    <cellStyle name="SAPBEXresData 6 2 3" xfId="2941" xr:uid="{9C0C9F16-4377-47EF-ABFB-B324A53C78E5}"/>
    <cellStyle name="SAPBEXresData 6 2 4" xfId="3266" xr:uid="{CC97A3E7-606B-4365-9A6F-60830FC9EDCB}"/>
    <cellStyle name="SAPBEXresData 6 2 5" xfId="1909" xr:uid="{B0C3B00E-7803-4248-A367-839D87AA6A3C}"/>
    <cellStyle name="SAPBEXresData 6 2 6" xfId="3969" xr:uid="{E1945C08-DDAD-414D-93FC-0CCE6E853F2A}"/>
    <cellStyle name="SAPBEXresData 6 2 7" xfId="4384" xr:uid="{ACD351A5-40CD-4458-8744-670F781DCC52}"/>
    <cellStyle name="SAPBEXresData 6 3" xfId="1614" xr:uid="{93EB557B-DA5F-416F-B84F-A3C1CF92DE5D}"/>
    <cellStyle name="SAPBEXresData 6 4" xfId="1518" xr:uid="{0DD42C3E-A83D-4A5A-9E86-0211F7CF892A}"/>
    <cellStyle name="SAPBEXresData 6 5" xfId="3133" xr:uid="{F7804194-447F-429B-B207-73E6D7F5D770}"/>
    <cellStyle name="SAPBEXresData 6 6" xfId="3552" xr:uid="{8293E0FE-131C-4520-A063-1B517A8130B9}"/>
    <cellStyle name="SAPBEXresData 6 7" xfId="4223" xr:uid="{3214F015-E1A5-4192-BA2A-496912E07D62}"/>
    <cellStyle name="SAPBEXresData 6 8" xfId="4050" xr:uid="{81ACE9D6-9B30-411D-980E-60766B970F41}"/>
    <cellStyle name="SAPBEXresData 7" xfId="1138" xr:uid="{C7EB8105-40B3-4D50-ADAC-DD27B75EA565}"/>
    <cellStyle name="SAPBEXresData 7 2" xfId="2386" xr:uid="{6D347DEE-1546-4D17-B7FD-7C40D8636728}"/>
    <cellStyle name="SAPBEXresData 7 3" xfId="2892" xr:uid="{1FA188B9-1390-4C7A-BB19-A87686954D45}"/>
    <cellStyle name="SAPBEXresData 7 4" xfId="1802" xr:uid="{4A5EDB8F-584B-427E-B6F4-4CE9A554AB7F}"/>
    <cellStyle name="SAPBEXresData 7 5" xfId="2052" xr:uid="{D231C20F-34C1-498C-B778-752FA546ECE0}"/>
    <cellStyle name="SAPBEXresData 7 6" xfId="3139" xr:uid="{D4C3B0ED-DBA1-4304-85CE-128085B568F5}"/>
    <cellStyle name="SAPBEXresData 7 7" xfId="4397" xr:uid="{8AF7C996-AA2D-42DA-A19A-549D03CFFA41}"/>
    <cellStyle name="SAPBEXresData 8" xfId="1442" xr:uid="{E4317C20-4F42-4F7D-9525-A229ED8E68C0}"/>
    <cellStyle name="SAPBEXresData 9" xfId="2295" xr:uid="{0AD19C69-0A84-4B28-A3B6-5F7ADF9E32FC}"/>
    <cellStyle name="SAPBEXresDataEmph" xfId="79" xr:uid="{51BDA715-2E40-4E62-8047-075AAA0B64A5}"/>
    <cellStyle name="SAPBEXresDataEmph 10" xfId="1973" xr:uid="{53C248CA-E7D4-4C40-AFED-76A842B38AED}"/>
    <cellStyle name="SAPBEXresDataEmph 11" xfId="3315" xr:uid="{60B69076-BBDE-46A2-8BC3-063DE90A9921}"/>
    <cellStyle name="SAPBEXresDataEmph 12" xfId="4248" xr:uid="{2CE88C4D-E8F6-45C6-804F-B21BB0367593}"/>
    <cellStyle name="SAPBEXresDataEmph 13" xfId="1559" xr:uid="{B1523DD4-C409-4DE0-9076-C137B0151EAD}"/>
    <cellStyle name="SAPBEXresDataEmph 14" xfId="5752" xr:uid="{E6F45502-91FD-4944-8897-E016BE0788EE}"/>
    <cellStyle name="SAPBEXresDataEmph 2" xfId="829" xr:uid="{CCE219F3-A159-41AF-9196-EE4894A59025}"/>
    <cellStyle name="SAPBEXresDataEmph 2 2" xfId="830" xr:uid="{1142D178-CA5A-4F36-8109-FD919E736D72}"/>
    <cellStyle name="SAPBEXresDataEmph 2 2 2" xfId="1310" xr:uid="{56F6D635-BC58-4A96-8B63-4F952DFB3DE3}"/>
    <cellStyle name="SAPBEXresDataEmph 2 2 2 2" xfId="2558" xr:uid="{5BCB4A96-4E01-476E-A6B7-40170FB0DCA8}"/>
    <cellStyle name="SAPBEXresDataEmph 2 2 2 3" xfId="3064" xr:uid="{277EA69E-FC1F-43BE-9918-A740804D2D5A}"/>
    <cellStyle name="SAPBEXresDataEmph 2 2 2 4" xfId="3215" xr:uid="{DDFC781B-AD06-432B-832F-CD13F0C059FF}"/>
    <cellStyle name="SAPBEXresDataEmph 2 2 2 5" xfId="3137" xr:uid="{23C4EB8E-4125-4A35-A975-215C0711EB6F}"/>
    <cellStyle name="SAPBEXresDataEmph 2 2 2 6" xfId="3741" xr:uid="{DFF0523A-4DF8-4830-A45D-1FED483A6204}"/>
    <cellStyle name="SAPBEXresDataEmph 2 2 2 7" xfId="4072" xr:uid="{886DA105-725B-4C5B-984C-06C201683D0F}"/>
    <cellStyle name="SAPBEXresDataEmph 2 2 3" xfId="2109" xr:uid="{6CF3A9FF-A3A8-4056-8D63-84BB8B8BC62A}"/>
    <cellStyle name="SAPBEXresDataEmph 2 2 4" xfId="1720" xr:uid="{3193BD07-EF32-4794-8663-C4279B36A71A}"/>
    <cellStyle name="SAPBEXresDataEmph 2 2 5" xfId="2820" xr:uid="{E54BE9C2-A519-4C17-B6D4-DF0CECF9254E}"/>
    <cellStyle name="SAPBEXresDataEmph 2 2 6" xfId="3588" xr:uid="{96F6DC9F-7A42-4CE3-8AB9-87F8E5A487A4}"/>
    <cellStyle name="SAPBEXresDataEmph 2 2 7" xfId="2352" xr:uid="{ECB974F7-2C6C-4D88-A28C-51F303CEB72B}"/>
    <cellStyle name="SAPBEXresDataEmph 2 2 8" xfId="4503" xr:uid="{3C5883CF-5290-4400-95DA-950D6BBB6615}"/>
    <cellStyle name="SAPBEXresDataEmph 2 3" xfId="1309" xr:uid="{734EE54D-077C-4556-AF9E-E4E369D5BD1A}"/>
    <cellStyle name="SAPBEXresDataEmph 2 3 2" xfId="2557" xr:uid="{DA002DFD-364C-4C1E-97C4-E708F86EE545}"/>
    <cellStyle name="SAPBEXresDataEmph 2 3 3" xfId="3063" xr:uid="{DB412805-8589-4665-9116-B50F9B55696B}"/>
    <cellStyle name="SAPBEXresDataEmph 2 3 4" xfId="3282" xr:uid="{0D4974BF-2C34-442C-A2FA-BBD5FF202799}"/>
    <cellStyle name="SAPBEXresDataEmph 2 3 5" xfId="2354" xr:uid="{DD5D0C73-B625-4A65-8AB1-A660232635B1}"/>
    <cellStyle name="SAPBEXresDataEmph 2 3 6" xfId="3714" xr:uid="{58FEE7F2-4C0B-4E30-A09D-B85B486C9255}"/>
    <cellStyle name="SAPBEXresDataEmph 2 3 7" xfId="4131" xr:uid="{3558EFA8-787B-4AF2-8AD4-E9BDE6FE86C7}"/>
    <cellStyle name="SAPBEXresDataEmph 2 4" xfId="2108" xr:uid="{EEC0942F-18E9-465C-9547-2A77EF356944}"/>
    <cellStyle name="SAPBEXresDataEmph 2 5" xfId="1719" xr:uid="{3159F026-BD64-4003-A84C-7CF15F166CF9}"/>
    <cellStyle name="SAPBEXresDataEmph 2 6" xfId="2779" xr:uid="{AD3D4DB3-29D7-4178-991C-626E9CF03A13}"/>
    <cellStyle name="SAPBEXresDataEmph 2 7" xfId="3546" xr:uid="{C0768431-683D-47F0-BC33-7E867E3CC8AA}"/>
    <cellStyle name="SAPBEXresDataEmph 2 8" xfId="3420" xr:uid="{C89A7D5D-7EC2-48CA-9997-A77B4F63244F}"/>
    <cellStyle name="SAPBEXresDataEmph 2 9" xfId="3450" xr:uid="{D9F959EC-793F-4ECF-94F7-700259678EEF}"/>
    <cellStyle name="SAPBEXresDataEmph 3" xfId="831" xr:uid="{C6042150-917D-4665-9001-9F6D1FB2699A}"/>
    <cellStyle name="SAPBEXresDataEmph 3 2" xfId="832" xr:uid="{B04655E7-BD04-49D6-848F-20B94A534450}"/>
    <cellStyle name="SAPBEXresDataEmph 3 2 2" xfId="1312" xr:uid="{ECF54A0B-65BB-4671-8A22-DBB171E6FE95}"/>
    <cellStyle name="SAPBEXresDataEmph 3 2 2 2" xfId="2560" xr:uid="{B0E3A83F-A363-4B45-B5C9-E6070FF9BE28}"/>
    <cellStyle name="SAPBEXresDataEmph 3 2 2 3" xfId="3066" xr:uid="{2E30E237-97EB-47C8-836E-99881E910FB5}"/>
    <cellStyle name="SAPBEXresDataEmph 3 2 2 4" xfId="1793" xr:uid="{B1E26E56-CE2C-48E1-AFEC-B6DEBA05CE7A}"/>
    <cellStyle name="SAPBEXresDataEmph 3 2 2 5" xfId="3254" xr:uid="{4968E3DA-D655-4456-8198-B08EFD4367A6}"/>
    <cellStyle name="SAPBEXresDataEmph 3 2 2 6" xfId="4083" xr:uid="{594F4478-1F89-4E61-B9AC-AEDB11BE6D22}"/>
    <cellStyle name="SAPBEXresDataEmph 3 2 2 7" xfId="4325" xr:uid="{70E6E0C7-D779-456B-ADE1-F05A3E6DFC35}"/>
    <cellStyle name="SAPBEXresDataEmph 3 2 3" xfId="2111" xr:uid="{34183414-6835-4CC9-ACFD-9F6AFE07B931}"/>
    <cellStyle name="SAPBEXresDataEmph 3 2 4" xfId="2396" xr:uid="{16CF36B7-FF9B-44D6-8A84-791EF0773A25}"/>
    <cellStyle name="SAPBEXresDataEmph 3 2 5" xfId="1453" xr:uid="{736D4137-7A37-445E-BE89-252270BA31E6}"/>
    <cellStyle name="SAPBEXresDataEmph 3 2 6" xfId="3255" xr:uid="{3F211434-ED8E-48F8-A3F8-A5D75E53220E}"/>
    <cellStyle name="SAPBEXresDataEmph 3 2 7" xfId="3320" xr:uid="{D23AD356-FF22-4D04-B01E-9DADF8FF07B1}"/>
    <cellStyle name="SAPBEXresDataEmph 3 2 8" xfId="4321" xr:uid="{EC2CCFBF-C78E-47A3-8299-867B88089893}"/>
    <cellStyle name="SAPBEXresDataEmph 3 3" xfId="1311" xr:uid="{C1432F6F-4F09-4673-AB3D-054F8E859B33}"/>
    <cellStyle name="SAPBEXresDataEmph 3 3 2" xfId="2559" xr:uid="{9F5C9290-2DB6-47F1-A61F-A4F27F664AC8}"/>
    <cellStyle name="SAPBEXresDataEmph 3 3 3" xfId="3065" xr:uid="{34DC4AAD-2ECD-417D-8A25-6C197A8CB8A1}"/>
    <cellStyle name="SAPBEXresDataEmph 3 3 4" xfId="1805" xr:uid="{16E351EE-87AA-4543-8CBF-CC1AA372FD6B}"/>
    <cellStyle name="SAPBEXresDataEmph 3 3 5" xfId="2162" xr:uid="{345290F6-97DD-4CB7-B772-06C36C98E1FD}"/>
    <cellStyle name="SAPBEXresDataEmph 3 3 6" xfId="2621" xr:uid="{F574C5A7-FE9F-40E5-A902-B3A04156D006}"/>
    <cellStyle name="SAPBEXresDataEmph 3 3 7" xfId="4326" xr:uid="{C6781F32-B7BF-4E8A-BBDF-95086048BABD}"/>
    <cellStyle name="SAPBEXresDataEmph 3 4" xfId="2110" xr:uid="{2484C98F-B287-42FF-BE44-766A4036EA4C}"/>
    <cellStyle name="SAPBEXresDataEmph 3 5" xfId="1721" xr:uid="{893410D9-D526-4F62-8368-22FF5243640D}"/>
    <cellStyle name="SAPBEXresDataEmph 3 6" xfId="1900" xr:uid="{E6AE4669-58E6-492C-99FB-2F10125200E6}"/>
    <cellStyle name="SAPBEXresDataEmph 3 7" xfId="2060" xr:uid="{717DD292-7FA2-41E6-A323-5A9C28C5AEDC}"/>
    <cellStyle name="SAPBEXresDataEmph 3 8" xfId="3175" xr:uid="{924CFE42-E3E3-4A11-B4B0-AFF7D95EDD58}"/>
    <cellStyle name="SAPBEXresDataEmph 3 9" xfId="4441" xr:uid="{71AB5F83-5941-4C24-B1D5-7FC7AC308141}"/>
    <cellStyle name="SAPBEXresDataEmph 4" xfId="987" xr:uid="{8C2F0BCC-0B6C-4863-98D5-678F78BE3CE4}"/>
    <cellStyle name="SAPBEXresDataEmph 5" xfId="1026" xr:uid="{F791F306-037E-4F13-9230-21B03737348B}"/>
    <cellStyle name="SAPBEXresDataEmph 6" xfId="273" xr:uid="{40E66D4D-3034-406E-933B-E8C070EBBBFD}"/>
    <cellStyle name="SAPBEXresDataEmph 6 2" xfId="1615" xr:uid="{68A20BC5-D77E-469E-9346-07B060E2B54D}"/>
    <cellStyle name="SAPBEXresDataEmph 6 3" xfId="2169" xr:uid="{58C2673A-8F1E-4541-BDC9-776589BBC4A7}"/>
    <cellStyle name="SAPBEXresDataEmph 6 4" xfId="3300" xr:uid="{DC2AB1CA-54CE-4B1D-852F-ACF65BD29419}"/>
    <cellStyle name="SAPBEXresDataEmph 6 5" xfId="3811" xr:uid="{54E923BD-65DB-4E5C-8818-8F6802081150}"/>
    <cellStyle name="SAPBEXresDataEmph 6 6" xfId="3149" xr:uid="{1EDF84EE-9E3B-4234-A04E-6A29DCFE58E9}"/>
    <cellStyle name="SAPBEXresDataEmph 6 7" xfId="3355" xr:uid="{F6DE522D-D4F3-4488-A15D-B4EB4641AA6C}"/>
    <cellStyle name="SAPBEXresDataEmph 7" xfId="1139" xr:uid="{F1866430-7FDC-4458-BAEC-36EFD3090107}"/>
    <cellStyle name="SAPBEXresDataEmph 7 2" xfId="2387" xr:uid="{DD0A6CB6-BBD1-442F-ABDF-319F8FE273B1}"/>
    <cellStyle name="SAPBEXresDataEmph 7 3" xfId="2893" xr:uid="{70512EC6-09FC-4C34-8673-90F2B148B190}"/>
    <cellStyle name="SAPBEXresDataEmph 7 4" xfId="1801" xr:uid="{80AEDC6B-C995-40F0-84DA-2E679E52C3C6}"/>
    <cellStyle name="SAPBEXresDataEmph 7 5" xfId="2703" xr:uid="{F84A4EC8-1B67-4D34-8CDD-5336A47C6763}"/>
    <cellStyle name="SAPBEXresDataEmph 7 6" xfId="4143" xr:uid="{F0D49289-1587-4E19-AD03-9380095C4582}"/>
    <cellStyle name="SAPBEXresDataEmph 7 7" xfId="1637" xr:uid="{708D53FC-3411-44F3-85AA-A9EB0982A207}"/>
    <cellStyle name="SAPBEXresDataEmph 8" xfId="1443" xr:uid="{1FD5CC85-6AE2-4D81-9596-3C4670B8A245}"/>
    <cellStyle name="SAPBEXresDataEmph 9" xfId="2245" xr:uid="{8A0D394B-2E36-4936-8752-B1148D25B246}"/>
    <cellStyle name="SAPBEXresItem" xfId="80" xr:uid="{F9CC2BE6-3A1C-48D0-AA64-75C2558F6ED0}"/>
    <cellStyle name="SAPBEXresItem 10" xfId="3291" xr:uid="{C8C4E0B7-A6F1-479D-9ECD-C2820C3BB4E3}"/>
    <cellStyle name="SAPBEXresItem 11" xfId="3807" xr:uid="{9C9AF00B-A8B4-49F1-B57E-10EA3004AB3A}"/>
    <cellStyle name="SAPBEXresItem 12" xfId="3997" xr:uid="{AB924078-6072-4A1C-AAD9-4247DE9E28F5}"/>
    <cellStyle name="SAPBEXresItem 13" xfId="4181" xr:uid="{8F5667B6-EE34-4B8A-9719-3919A89B6FB8}"/>
    <cellStyle name="SAPBEXresItem 14" xfId="6019" xr:uid="{99555806-B873-4773-948B-59F25E4B27E8}"/>
    <cellStyle name="SAPBEXresItem 2" xfId="833" xr:uid="{C68DEA57-B92F-4886-99D1-D39C449112B4}"/>
    <cellStyle name="SAPBEXresItem 2 2" xfId="834" xr:uid="{FB836FFA-05D7-4311-9E83-94D89709BE2E}"/>
    <cellStyle name="SAPBEXresItem 2 2 2" xfId="1314" xr:uid="{A9E74CA9-00E0-45D3-BA2A-6270512296E2}"/>
    <cellStyle name="SAPBEXresItem 2 2 2 2" xfId="2562" xr:uid="{4794C571-BDAF-4317-8AF2-AECC9D895429}"/>
    <cellStyle name="SAPBEXresItem 2 2 2 3" xfId="3068" xr:uid="{15F73CAA-50F6-48D2-9C4D-00C1D676BF94}"/>
    <cellStyle name="SAPBEXresItem 2 2 2 4" xfId="1753" xr:uid="{18E02BFF-4292-46F1-84DA-A4E0B82B8F4F}"/>
    <cellStyle name="SAPBEXresItem 2 2 2 5" xfId="2856" xr:uid="{072CD4A7-6EB1-4C38-AD77-4F34CCAF85FF}"/>
    <cellStyle name="SAPBEXresItem 2 2 2 6" xfId="3333" xr:uid="{A64D9315-E711-4210-A908-BE2E6813A52B}"/>
    <cellStyle name="SAPBEXresItem 2 2 2 7" xfId="4512" xr:uid="{D478A99F-DADC-4AFE-A0AF-D2B7FAA434FF}"/>
    <cellStyle name="SAPBEXresItem 2 2 3" xfId="2113" xr:uid="{C6304909-5A4E-40B3-A8E6-C4FC45EF6721}"/>
    <cellStyle name="SAPBEXresItem 2 2 4" xfId="1394" xr:uid="{0DEB0DF6-CF0A-4F85-B260-7A5026D3E7F9}"/>
    <cellStyle name="SAPBEXresItem 2 2 5" xfId="1659" xr:uid="{2184D266-67DC-4776-A930-DFC229BC7973}"/>
    <cellStyle name="SAPBEXresItem 2 2 6" xfId="3305" xr:uid="{64AE62A7-75EB-4964-A8ED-18EF09955F21}"/>
    <cellStyle name="SAPBEXresItem 2 2 7" xfId="3925" xr:uid="{D35AEF32-6725-4FEA-A6C6-282173337FA3}"/>
    <cellStyle name="SAPBEXresItem 2 2 8" xfId="4493" xr:uid="{887F8D78-DFF1-41A1-BB3A-8B956D4B6878}"/>
    <cellStyle name="SAPBEXresItem 2 3" xfId="1313" xr:uid="{F157887C-12FA-4858-A30D-823ACE2F2F9A}"/>
    <cellStyle name="SAPBEXresItem 2 3 2" xfId="2561" xr:uid="{CED96946-A00B-4AD6-810F-6D832658621E}"/>
    <cellStyle name="SAPBEXresItem 2 3 3" xfId="3067" xr:uid="{B40B014F-2209-4B23-8608-795A75A9BBE0}"/>
    <cellStyle name="SAPBEXresItem 2 3 4" xfId="1784" xr:uid="{5DCC7763-76C7-414C-90C8-191A9E5F6EDE}"/>
    <cellStyle name="SAPBEXresItem 2 3 5" xfId="3251" xr:uid="{461F0B41-F055-4BAC-80FB-B803E87F83DA}"/>
    <cellStyle name="SAPBEXresItem 2 3 6" xfId="4030" xr:uid="{6A786086-5B85-4E8F-A362-8406F67C6049}"/>
    <cellStyle name="SAPBEXresItem 2 3 7" xfId="4124" xr:uid="{F6605A93-02E2-4699-A9EC-99C321B08316}"/>
    <cellStyle name="SAPBEXresItem 2 4" xfId="2112" xr:uid="{D04FA5E4-843D-4AD5-9EE9-A8940A12A5A8}"/>
    <cellStyle name="SAPBEXresItem 2 5" xfId="1457" xr:uid="{9ACF321A-FC21-479C-9AB6-F611DC1B9121}"/>
    <cellStyle name="SAPBEXresItem 2 6" xfId="1656" xr:uid="{8DD67E2D-2876-4FF3-8C6A-28CB3EE8A2D1}"/>
    <cellStyle name="SAPBEXresItem 2 7" xfId="1857" xr:uid="{303238B5-AC62-413F-ADEA-139B918C5DB5}"/>
    <cellStyle name="SAPBEXresItem 2 8" xfId="2655" xr:uid="{1632ACB8-E144-4ED7-95E3-F382D609CD24}"/>
    <cellStyle name="SAPBEXresItem 2 9" xfId="4063" xr:uid="{FC502C28-006F-428B-9A94-2AA0A94DB9E9}"/>
    <cellStyle name="SAPBEXresItem 3" xfId="835" xr:uid="{EE145A89-0B57-4C2F-A0C7-AF3A214C44DA}"/>
    <cellStyle name="SAPBEXresItem 3 2" xfId="836" xr:uid="{6D747D4E-FC7E-4A0A-9D96-A9CA44CE54B3}"/>
    <cellStyle name="SAPBEXresItem 3 2 2" xfId="1316" xr:uid="{58E719D7-FD2A-4FAC-9BE1-C3F59467E185}"/>
    <cellStyle name="SAPBEXresItem 3 2 2 2" xfId="2564" xr:uid="{199A3F87-CB24-44B8-B210-3CF833145AE9}"/>
    <cellStyle name="SAPBEXresItem 3 2 2 3" xfId="3070" xr:uid="{CC120CB6-28D3-4111-ACE5-CBD1B1816467}"/>
    <cellStyle name="SAPBEXresItem 3 2 2 4" xfId="2327" xr:uid="{6A847B47-5248-4CDD-A637-D19D6237BB17}"/>
    <cellStyle name="SAPBEXresItem 3 2 2 5" xfId="3383" xr:uid="{B2D055E3-153B-4D66-9D47-CB22C347500E}"/>
    <cellStyle name="SAPBEXresItem 3 2 2 6" xfId="3542" xr:uid="{6AB2BACC-5B61-46F8-88DB-005F6E7C5351}"/>
    <cellStyle name="SAPBEXresItem 3 2 2 7" xfId="4479" xr:uid="{DD4A452D-5398-4819-BFC2-50BBE15F05FA}"/>
    <cellStyle name="SAPBEXresItem 3 2 3" xfId="2115" xr:uid="{032129F1-B61F-4AAB-BE5D-6DF26B3B4FC6}"/>
    <cellStyle name="SAPBEXresItem 3 2 4" xfId="1722" xr:uid="{47C329FD-DBE6-4E15-86F5-D6619E4D52FE}"/>
    <cellStyle name="SAPBEXresItem 3 2 5" xfId="2156" xr:uid="{CDCBE256-FF95-412C-B22A-9E7267E7B50E}"/>
    <cellStyle name="SAPBEXresItem 3 2 6" xfId="2042" xr:uid="{E1F27955-25A4-4657-951F-A57709C4B9FD}"/>
    <cellStyle name="SAPBEXresItem 3 2 7" xfId="2785" xr:uid="{E7C443A4-A1A6-4A43-B6AB-F8548798B82D}"/>
    <cellStyle name="SAPBEXresItem 3 2 8" xfId="4394" xr:uid="{A9ACC405-4417-4EF8-B220-F7FDFEEFD6C8}"/>
    <cellStyle name="SAPBEXresItem 3 3" xfId="1315" xr:uid="{94A828AB-C9CC-4C5C-AEEE-9965D3F256FF}"/>
    <cellStyle name="SAPBEXresItem 3 3 2" xfId="2563" xr:uid="{08F2D5F2-0354-497C-BC6C-4D59C47F1E97}"/>
    <cellStyle name="SAPBEXresItem 3 3 3" xfId="3069" xr:uid="{5065E59C-BE2C-4800-8510-3ED8FCD7C550}"/>
    <cellStyle name="SAPBEXresItem 3 3 4" xfId="1996" xr:uid="{0CC52172-F085-446A-9252-911CFDE02B58}"/>
    <cellStyle name="SAPBEXresItem 3 3 5" xfId="3837" xr:uid="{B1EA138F-F7C6-4E07-A678-2F02D7B22400}"/>
    <cellStyle name="SAPBEXresItem 3 3 6" xfId="3745" xr:uid="{352892A2-7516-4A9C-B3D5-E0B09DABEF92}"/>
    <cellStyle name="SAPBEXresItem 3 3 7" xfId="4299" xr:uid="{104F9F96-CFA0-4A23-A3FF-388D61BE54AA}"/>
    <cellStyle name="SAPBEXresItem 3 4" xfId="2114" xr:uid="{7C0B98FC-2ECF-419D-972A-53106C92AC7F}"/>
    <cellStyle name="SAPBEXresItem 3 5" xfId="1393" xr:uid="{763E7361-F42D-4118-84A0-AD5D0A340B8E}"/>
    <cellStyle name="SAPBEXresItem 3 6" xfId="2064" xr:uid="{60B3B31C-D297-4F93-B4E8-72B81D7E1E57}"/>
    <cellStyle name="SAPBEXresItem 3 7" xfId="3850" xr:uid="{44393436-E165-4AFE-9BC1-C8B7FA2605A1}"/>
    <cellStyle name="SAPBEXresItem 3 8" xfId="3519" xr:uid="{5043A153-CDA0-4E57-98D3-2EEE7F57F2B7}"/>
    <cellStyle name="SAPBEXresItem 3 9" xfId="4346" xr:uid="{6CDEC189-AC88-4967-8637-F78C6F7A9FE2}"/>
    <cellStyle name="SAPBEXresItem 4" xfId="988" xr:uid="{E42379D8-90C0-4FF5-B4B7-26CC5007577C}"/>
    <cellStyle name="SAPBEXresItem 5" xfId="1025" xr:uid="{0A509839-EC00-4387-BCF3-EA4452384F3A}"/>
    <cellStyle name="SAPBEXresItem 6" xfId="274" xr:uid="{A9C29D12-400E-4CCF-B3AF-1C70E20D8BAD}"/>
    <cellStyle name="SAPBEXresItem 6 2" xfId="1188" xr:uid="{A15B5493-75A4-4559-A406-A8157B6B94FA}"/>
    <cellStyle name="SAPBEXresItem 6 2 2" xfId="2436" xr:uid="{9C0E4D67-967C-458E-8FF1-A6C1BD2DEDC0}"/>
    <cellStyle name="SAPBEXresItem 6 2 3" xfId="2942" xr:uid="{ED2BCB1E-9C42-40F4-A950-8F785888032E}"/>
    <cellStyle name="SAPBEXresItem 6 2 4" xfId="1974" xr:uid="{F4D90454-43A8-409A-AA37-056487D549C1}"/>
    <cellStyle name="SAPBEXresItem 6 2 5" xfId="3945" xr:uid="{3DB03715-2447-463C-9F3D-2FB7F7110B50}"/>
    <cellStyle name="SAPBEXresItem 6 2 6" xfId="1950" xr:uid="{C9D734CF-82DC-4898-8C5B-05EEF90AA382}"/>
    <cellStyle name="SAPBEXresItem 6 2 7" xfId="1856" xr:uid="{9995AE84-B59B-4502-B75E-4C5E56DA64F3}"/>
    <cellStyle name="SAPBEXresItem 6 3" xfId="1616" xr:uid="{F1FEEE25-6270-40D8-A98B-0CEE264FAF8E}"/>
    <cellStyle name="SAPBEXresItem 6 4" xfId="1925" xr:uid="{8DD38BE5-F860-4FA9-8349-5C95F91947ED}"/>
    <cellStyle name="SAPBEXresItem 6 5" xfId="3252" xr:uid="{9DF567BB-763A-4E86-87ED-ADDB06FA3998}"/>
    <cellStyle name="SAPBEXresItem 6 6" xfId="3327" xr:uid="{73B7F51F-7E97-415A-A603-11DB82D4A18D}"/>
    <cellStyle name="SAPBEXresItem 6 7" xfId="4222" xr:uid="{EDD18DB8-0E3B-4E40-91B5-CA1A6F74F126}"/>
    <cellStyle name="SAPBEXresItem 6 8" xfId="1817" xr:uid="{8CDE46BB-DBE9-46D0-8262-CBF322C71F0A}"/>
    <cellStyle name="SAPBEXresItem 7" xfId="1140" xr:uid="{53C84D45-40D4-4D34-84C0-82ED5E195A46}"/>
    <cellStyle name="SAPBEXresItem 7 2" xfId="2388" xr:uid="{9DAFC28E-A051-4532-9F80-A357721EAE5F}"/>
    <cellStyle name="SAPBEXresItem 7 3" xfId="2894" xr:uid="{182B701F-D4E4-4328-93C8-0E6F964D2AF7}"/>
    <cellStyle name="SAPBEXresItem 7 4" xfId="1800" xr:uid="{0CA5CC32-37E3-423D-9EDC-44069DB6A7B4}"/>
    <cellStyle name="SAPBEXresItem 7 5" xfId="2300" xr:uid="{B8FAA2D1-42D1-484C-814C-4684D04A1DB7}"/>
    <cellStyle name="SAPBEXresItem 7 6" xfId="4147" xr:uid="{A2EDF572-21FD-4EEA-B8C7-D2AB6C1122B2}"/>
    <cellStyle name="SAPBEXresItem 7 7" xfId="3396" xr:uid="{D520A76B-7332-469E-9D95-BA10A59D10DB}"/>
    <cellStyle name="SAPBEXresItem 8" xfId="1444" xr:uid="{2D1871E3-58A9-4AC6-B750-956C25AE0FD6}"/>
    <cellStyle name="SAPBEXresItem 9" xfId="2296" xr:uid="{9D9E45D5-98E6-46C9-9D8F-9F2391A1DDEB}"/>
    <cellStyle name="SAPBEXresItemX" xfId="81" xr:uid="{42F5E4D0-45D2-409F-90CB-8908A44F08BD}"/>
    <cellStyle name="SAPBEXresItemX 10" xfId="2758" xr:uid="{8B4FEA2A-276B-4EAE-8F9E-CC3EDED16B3C}"/>
    <cellStyle name="SAPBEXresItemX 11" xfId="4246" xr:uid="{46471D21-56D5-4A81-8D9F-B2B6541E3267}"/>
    <cellStyle name="SAPBEXresItemX 12" xfId="4381" xr:uid="{607BF5C0-1C33-443D-A300-E6D4F9D3C7DE}"/>
    <cellStyle name="SAPBEXresItemX 13" xfId="5753" xr:uid="{14207E4A-3533-46F0-B4DF-D71422A12BBD}"/>
    <cellStyle name="SAPBEXresItemX 14" xfId="6020" xr:uid="{EFB68E9C-C884-4982-A2B7-BB6D76F01CEA}"/>
    <cellStyle name="SAPBEXresItemX 2" xfId="837" xr:uid="{FA7750D8-6DEB-4EE9-BECE-3B3AB973826D}"/>
    <cellStyle name="SAPBEXresItemX 2 2" xfId="1317" xr:uid="{0FBA1399-B6F0-4AB6-838F-47F88AD155EC}"/>
    <cellStyle name="SAPBEXresItemX 2 2 2" xfId="2565" xr:uid="{E5ADBBF0-52F6-4F5C-A10C-7125FB03018B}"/>
    <cellStyle name="SAPBEXresItemX 2 2 3" xfId="3071" xr:uid="{CB048A7F-3010-49EB-80DB-6B87B63FCAEB}"/>
    <cellStyle name="SAPBEXresItemX 2 2 4" xfId="1790" xr:uid="{572202C2-F308-4551-89A6-8D4389A6013A}"/>
    <cellStyle name="SAPBEXresItemX 2 2 5" xfId="3480" xr:uid="{69F62E08-863E-4926-AF0C-F73DFD0C2B7C}"/>
    <cellStyle name="SAPBEXresItemX 2 2 6" xfId="3180" xr:uid="{2DD3E91B-6F43-481E-B3D5-40F5780B966A}"/>
    <cellStyle name="SAPBEXresItemX 2 2 7" xfId="4507" xr:uid="{C55FC80F-FE3E-4758-984F-44672B2E69D4}"/>
    <cellStyle name="SAPBEXresItemX 2 3" xfId="2116" xr:uid="{3C7C959C-2BD4-45E6-8D4D-9DBD2AC99AAC}"/>
    <cellStyle name="SAPBEXresItemX 2 4" xfId="2395" xr:uid="{ADB5F7B4-5A4A-4CE2-A174-C360048F4190}"/>
    <cellStyle name="SAPBEXresItemX 2 5" xfId="3193" xr:uid="{4DD88831-3C3F-4CF5-8364-D9029E0581E0}"/>
    <cellStyle name="SAPBEXresItemX 2 6" xfId="2698" xr:uid="{A0E74C4A-24AF-425E-9A7B-01292160D70A}"/>
    <cellStyle name="SAPBEXresItemX 2 7" xfId="3828" xr:uid="{0763740B-B3D7-4E88-956D-FBBCED5772C6}"/>
    <cellStyle name="SAPBEXresItemX 2 8" xfId="4432" xr:uid="{A7B29865-1784-4820-ABE9-C659439B23A1}"/>
    <cellStyle name="SAPBEXresItemX 3" xfId="989" xr:uid="{DE0489DB-F052-44D5-8154-244A9D5B7045}"/>
    <cellStyle name="SAPBEXresItemX 4" xfId="1024" xr:uid="{9809E436-9736-4EAB-8256-23C7C37BA161}"/>
    <cellStyle name="SAPBEXresItemX 5" xfId="275" xr:uid="{6FEBDEEA-404F-4AF1-9628-DBE2A10A6C81}"/>
    <cellStyle name="SAPBEXresItemX 5 2" xfId="1189" xr:uid="{0F12D1BA-FCA5-4CF9-BA27-96846029CF6B}"/>
    <cellStyle name="SAPBEXresItemX 5 2 2" xfId="2437" xr:uid="{7A0FB8DE-7264-4EDF-AA73-5EBAE65AEE12}"/>
    <cellStyle name="SAPBEXresItemX 5 2 3" xfId="2943" xr:uid="{2F7EF1AF-3EEE-4367-8BBA-8A5A56B1DBF5}"/>
    <cellStyle name="SAPBEXresItemX 5 2 4" xfId="3195" xr:uid="{E9D0E6B2-203B-4D93-9EB9-492D316DF5F3}"/>
    <cellStyle name="SAPBEXresItemX 5 2 5" xfId="3449" xr:uid="{591E6309-8CF1-4CF5-88A7-2C730569C113}"/>
    <cellStyle name="SAPBEXresItemX 5 2 6" xfId="3649" xr:uid="{FD752E6C-ECF2-460E-B735-DF78EE800A96}"/>
    <cellStyle name="SAPBEXresItemX 5 2 7" xfId="4413" xr:uid="{BA39A429-C2C0-4EEF-8382-DED3CAE7001D}"/>
    <cellStyle name="SAPBEXresItemX 5 3" xfId="1617" xr:uid="{9A8B2E79-705A-4391-978B-4F7186871599}"/>
    <cellStyle name="SAPBEXresItemX 5 4" xfId="1926" xr:uid="{AAC45E31-A14C-47D5-B76D-DECEE78D9CFA}"/>
    <cellStyle name="SAPBEXresItemX 5 5" xfId="3505" xr:uid="{48420AE0-5927-4886-A40F-D499DBE580CF}"/>
    <cellStyle name="SAPBEXresItemX 5 6" xfId="3668" xr:uid="{4CAE9C20-DBA1-4438-A569-47A60B22E667}"/>
    <cellStyle name="SAPBEXresItemX 5 7" xfId="3870" xr:uid="{B3B22962-B6CB-4F15-9A9B-D8A69CEC1C46}"/>
    <cellStyle name="SAPBEXresItemX 5 8" xfId="1879" xr:uid="{042F6E54-FD86-4AE9-A45A-062857BE4AB9}"/>
    <cellStyle name="SAPBEXresItemX 6" xfId="1141" xr:uid="{09F3D1E7-D026-45BB-95D3-BE4B93C0F2DD}"/>
    <cellStyle name="SAPBEXresItemX 6 2" xfId="2389" xr:uid="{8BFDC7B0-1FCD-45A5-9E71-EF82779E89C2}"/>
    <cellStyle name="SAPBEXresItemX 6 3" xfId="2895" xr:uid="{FE0F1D1B-D534-4D2E-B6C0-EB3F57939FF5}"/>
    <cellStyle name="SAPBEXresItemX 6 4" xfId="2177" xr:uid="{CB190908-9DD7-440E-9B7E-E4CE045D2EC1}"/>
    <cellStyle name="SAPBEXresItemX 6 5" xfId="3225" xr:uid="{757BA3EC-7DFC-45AE-8BB3-B1416ED49102}"/>
    <cellStyle name="SAPBEXresItemX 6 6" xfId="3580" xr:uid="{4D775604-15D4-4378-98F2-6300599387EB}"/>
    <cellStyle name="SAPBEXresItemX 6 7" xfId="4037" xr:uid="{FE59CA5D-C392-47F9-A992-A81C7BB9A7D9}"/>
    <cellStyle name="SAPBEXresItemX 7" xfId="1445" xr:uid="{6BA66070-BD74-4B9D-BF12-E8D0B8FF2D62}"/>
    <cellStyle name="SAPBEXresItemX 8" xfId="2244" xr:uid="{98B0F7BE-6323-44E5-91E7-74D67A964643}"/>
    <cellStyle name="SAPBEXresItemX 9" xfId="3263" xr:uid="{60528D11-D5D2-4AD3-9981-A242CE61B735}"/>
    <cellStyle name="SAPBEXstdData" xfId="82" xr:uid="{6A9EB367-D84A-4015-B878-8C56A8AEB8D4}"/>
    <cellStyle name="SAPBEXstdData 10" xfId="3537" xr:uid="{31B928E1-3EAD-445E-A5AC-325F976160E2}"/>
    <cellStyle name="SAPBEXstdData 11" xfId="3401" xr:uid="{19A37610-B208-48FE-95C9-8F739A065A3B}"/>
    <cellStyle name="SAPBEXstdData 12" xfId="4247" xr:uid="{F3DAE230-C711-42D6-9638-0B97ACCE3D8C}"/>
    <cellStyle name="SAPBEXstdData 13" xfId="4353" xr:uid="{22FC586B-1BF0-4CE6-86E8-B676191A0E0A}"/>
    <cellStyle name="SAPBEXstdData 14" xfId="6021" xr:uid="{67316E47-1BBE-460F-A693-97D5DA5A075E}"/>
    <cellStyle name="SAPBEXstdData 2" xfId="838" xr:uid="{6587772E-0BEF-44B9-AA7F-2192E5BD4574}"/>
    <cellStyle name="SAPBEXstdData 2 2" xfId="839" xr:uid="{205A075A-8C32-41FC-9C5F-4142E152EC19}"/>
    <cellStyle name="SAPBEXstdData 2 2 2" xfId="1319" xr:uid="{750D6C56-B745-46C2-A71F-9524CB1FB326}"/>
    <cellStyle name="SAPBEXstdData 2 2 2 2" xfId="2567" xr:uid="{EC660913-B7A5-4F16-B560-335C0699DCFD}"/>
    <cellStyle name="SAPBEXstdData 2 2 2 3" xfId="3073" xr:uid="{FA740555-51CF-4BD1-8DF2-CB3294B0490D}"/>
    <cellStyle name="SAPBEXstdData 2 2 2 4" xfId="3211" xr:uid="{8FCE1704-C0E9-4EFF-BC95-755F2EC749C5}"/>
    <cellStyle name="SAPBEXstdData 2 2 2 5" xfId="3618" xr:uid="{70463DA4-08C7-4B48-86FE-B31535838AA2}"/>
    <cellStyle name="SAPBEXstdData 2 2 2 6" xfId="3866" xr:uid="{6103A108-D19A-4151-9E8D-2ABED58ED2DC}"/>
    <cellStyle name="SAPBEXstdData 2 2 2 7" xfId="3723" xr:uid="{3632901C-FB24-49E7-948A-A97E7B420C15}"/>
    <cellStyle name="SAPBEXstdData 2 2 3" xfId="2118" xr:uid="{F194C689-B16F-4A6E-8ADD-D4480939647C}"/>
    <cellStyle name="SAPBEXstdData 2 2 4" xfId="1388" xr:uid="{310C7AA2-346D-4C67-BFE6-76061640B974}"/>
    <cellStyle name="SAPBEXstdData 2 2 5" xfId="2166" xr:uid="{0FF4DE88-BD4F-4BE5-86B6-BFD5F5C39970}"/>
    <cellStyle name="SAPBEXstdData 2 2 6" xfId="1560" xr:uid="{8A6344C0-0CB7-4A92-9C99-64427957047C}"/>
    <cellStyle name="SAPBEXstdData 2 2 7" xfId="1816" xr:uid="{18B1AAC8-5CEE-4373-B868-1AE934D67330}"/>
    <cellStyle name="SAPBEXstdData 2 2 8" xfId="4373" xr:uid="{CE8EF9A9-4162-4DED-9F31-B4FCDFE45B10}"/>
    <cellStyle name="SAPBEXstdData 2 3" xfId="1318" xr:uid="{8E5A2BE7-09C7-4C11-A663-1992D65A0C5F}"/>
    <cellStyle name="SAPBEXstdData 2 3 2" xfId="2566" xr:uid="{987C8209-BFBC-4E0B-B442-D70C0CA6DA5E}"/>
    <cellStyle name="SAPBEXstdData 2 3 3" xfId="3072" xr:uid="{E21C92DF-E0D5-4A9C-9A52-393A6E2D86C5}"/>
    <cellStyle name="SAPBEXstdData 2 3 4" xfId="3279" xr:uid="{BA25BCAC-4244-46D5-9907-7DBD890BF996}"/>
    <cellStyle name="SAPBEXstdData 2 3 5" xfId="3637" xr:uid="{0E9092E1-E6F2-4E9E-BAEB-223B9615BE2B}"/>
    <cellStyle name="SAPBEXstdData 2 3 6" xfId="3564" xr:uid="{4FB4EA2A-B650-4C79-A372-4DAD099408BA}"/>
    <cellStyle name="SAPBEXstdData 2 3 7" xfId="1914" xr:uid="{99E8D4D7-E9C8-4102-9EF3-3A5AC932C7D7}"/>
    <cellStyle name="SAPBEXstdData 2 4" xfId="2117" xr:uid="{CCF77E72-1928-45F6-A936-B20002DD4748}"/>
    <cellStyle name="SAPBEXstdData 2 5" xfId="1456" xr:uid="{F37931DB-D995-4BF7-8E32-FE4E42C47039}"/>
    <cellStyle name="SAPBEXstdData 2 6" xfId="2851" xr:uid="{E2882FF0-6D57-4A56-948A-FD37B6289B4C}"/>
    <cellStyle name="SAPBEXstdData 2 7" xfId="2796" xr:uid="{BCBE2ABF-D64C-447D-BCAC-E3AC49C1BD5C}"/>
    <cellStyle name="SAPBEXstdData 2 8" xfId="1579" xr:uid="{66435C9B-84EB-439C-A637-DC517DA9801D}"/>
    <cellStyle name="SAPBEXstdData 2 9" xfId="4332" xr:uid="{EFB9BFBD-F044-4A0B-8793-FD41C76299CA}"/>
    <cellStyle name="SAPBEXstdData 3" xfId="840" xr:uid="{BCF21899-4B22-441B-AAE9-0F2AF902BEA3}"/>
    <cellStyle name="SAPBEXstdData 3 2" xfId="841" xr:uid="{09475D59-9417-4FE4-817F-5AD6167E149C}"/>
    <cellStyle name="SAPBEXstdData 3 2 2" xfId="1321" xr:uid="{4E23EB3E-5FAE-4585-8AE0-A2217F7B4343}"/>
    <cellStyle name="SAPBEXstdData 3 2 2 2" xfId="2569" xr:uid="{C07E42CF-2EDC-4D54-AF67-4099E96C3FDC}"/>
    <cellStyle name="SAPBEXstdData 3 2 2 3" xfId="3075" xr:uid="{C240CD86-87A2-4F50-8C29-6A7F3417FD6B}"/>
    <cellStyle name="SAPBEXstdData 3 2 2 4" xfId="2163" xr:uid="{DDA1E6A9-867A-416A-AC92-6DC43F644920}"/>
    <cellStyle name="SAPBEXstdData 3 2 2 5" xfId="3838" xr:uid="{A90DC2D8-707A-49E3-A22C-6811D82F7799}"/>
    <cellStyle name="SAPBEXstdData 3 2 2 6" xfId="4081" xr:uid="{3928C651-9F79-4832-BEAE-986F0F760CAB}"/>
    <cellStyle name="SAPBEXstdData 3 2 2 7" xfId="3794" xr:uid="{B36FC275-D90D-4F1B-800F-D195BBF1BE4F}"/>
    <cellStyle name="SAPBEXstdData 3 2 3" xfId="2120" xr:uid="{D0B37B43-150F-4502-B826-61A697A5C1E8}"/>
    <cellStyle name="SAPBEXstdData 3 2 4" xfId="1391" xr:uid="{B66FCA82-F10D-41D8-A5BE-0E65D87CE337}"/>
    <cellStyle name="SAPBEXstdData 3 2 5" xfId="1510" xr:uid="{F80AFB71-2CAC-4C9D-83C9-5DAE564E176B}"/>
    <cellStyle name="SAPBEXstdData 3 2 6" xfId="3413" xr:uid="{729EE65C-AB2B-4074-9426-C28F40A2F29E}"/>
    <cellStyle name="SAPBEXstdData 3 2 7" xfId="3324" xr:uid="{EEBBC68D-5EE1-4C83-BE2A-02D9323258D2}"/>
    <cellStyle name="SAPBEXstdData 3 2 8" xfId="4415" xr:uid="{CAC7EF64-A3FB-437B-B8EA-6621814626CE}"/>
    <cellStyle name="SAPBEXstdData 3 3" xfId="1320" xr:uid="{968D3718-76AB-4C79-892F-90DBD2A53764}"/>
    <cellStyle name="SAPBEXstdData 3 3 2" xfId="2568" xr:uid="{C60D1F71-4125-418C-AA54-6183E45F2202}"/>
    <cellStyle name="SAPBEXstdData 3 3 3" xfId="3074" xr:uid="{F46B5063-5CEC-4788-A684-610C47A1F620}"/>
    <cellStyle name="SAPBEXstdData 3 3 4" xfId="2240" xr:uid="{AD1EB29A-020E-4109-AA28-9930C7040CBB}"/>
    <cellStyle name="SAPBEXstdData 3 3 5" xfId="3695" xr:uid="{50C008ED-D882-4A6E-8B79-DA77F8138EDC}"/>
    <cellStyle name="SAPBEXstdData 3 3 6" xfId="3380" xr:uid="{823DC003-BFB9-4F34-96D7-25BF9C282706}"/>
    <cellStyle name="SAPBEXstdData 3 3 7" xfId="1459" xr:uid="{8C9CECF9-6FB8-4FCC-A7AC-E11C6646FFAC}"/>
    <cellStyle name="SAPBEXstdData 3 4" xfId="2119" xr:uid="{CD2A6305-BC3B-42BC-A712-1F246382C2DF}"/>
    <cellStyle name="SAPBEXstdData 3 5" xfId="1392" xr:uid="{FB5551B6-1FC2-4479-96EE-5D0294E9128C}"/>
    <cellStyle name="SAPBEXstdData 3 6" xfId="1846" xr:uid="{1C4AC5FC-FED9-4A17-9248-A63056F88759}"/>
    <cellStyle name="SAPBEXstdData 3 7" xfId="3261" xr:uid="{21D9ED6D-341C-487E-98D2-B0B466626FCE}"/>
    <cellStyle name="SAPBEXstdData 3 8" xfId="3927" xr:uid="{BAA203DA-0D22-45B7-8C8C-AE605ECD5BA5}"/>
    <cellStyle name="SAPBEXstdData 3 9" xfId="2777" xr:uid="{40235F29-44F6-464A-95E5-94F5BE5F79A6}"/>
    <cellStyle name="SAPBEXstdData 4" xfId="842" xr:uid="{7BEBBE11-4A5A-49A7-B922-051F628B4363}"/>
    <cellStyle name="SAPBEXstdData 4 2" xfId="1322" xr:uid="{A7874C00-6A36-4D2B-A77C-77999A855723}"/>
    <cellStyle name="SAPBEXstdData 4 2 2" xfId="2570" xr:uid="{A5D437BE-40EB-47A7-8F32-54B5434B3C60}"/>
    <cellStyle name="SAPBEXstdData 4 2 3" xfId="3076" xr:uid="{DB6E98C5-5093-48F8-89CF-C2FFED70FCE1}"/>
    <cellStyle name="SAPBEXstdData 4 2 4" xfId="1750" xr:uid="{EF2E510B-CE0B-4905-B892-2E31C655DAF1}"/>
    <cellStyle name="SAPBEXstdData 4 2 5" xfId="3302" xr:uid="{884F71B4-BEC8-455B-9EF7-92A39BD6B47E}"/>
    <cellStyle name="SAPBEXstdData 4 2 6" xfId="4026" xr:uid="{AE36D47F-B041-4D2A-AC1D-9917036567F9}"/>
    <cellStyle name="SAPBEXstdData 4 2 7" xfId="3442" xr:uid="{FB4FB6F4-AE81-467B-B22E-D4FD0F3EE75E}"/>
    <cellStyle name="SAPBEXstdData 4 3" xfId="2121" xr:uid="{24900DE3-AE37-4D1D-8BF7-444D8236A9AE}"/>
    <cellStyle name="SAPBEXstdData 4 4" xfId="1654" xr:uid="{056B4004-739C-46EE-8F83-27666090BCB5}"/>
    <cellStyle name="SAPBEXstdData 4 5" xfId="1845" xr:uid="{827BD858-87DE-412F-A1A2-DFCCC9685ED3}"/>
    <cellStyle name="SAPBEXstdData 4 6" xfId="3766" xr:uid="{E2553674-97DB-476D-8CEA-EEB912396C18}"/>
    <cellStyle name="SAPBEXstdData 4 7" xfId="2657" xr:uid="{40441CD9-16C4-442A-98FF-05A87C7AA6AA}"/>
    <cellStyle name="SAPBEXstdData 4 8" xfId="4255" xr:uid="{6C8CD6BC-ECDB-46E3-B61E-1E613E87985D}"/>
    <cellStyle name="SAPBEXstdData 5" xfId="955" xr:uid="{00282459-56B4-4A61-A68C-F32F76C75513}"/>
    <cellStyle name="SAPBEXstdData 5 2" xfId="1363" xr:uid="{B3105D34-DB74-4EEB-A6F0-A71319C0CBC6}"/>
    <cellStyle name="SAPBEXstdData 5 2 2" xfId="2611" xr:uid="{1DE95AA9-D551-45BA-BF2C-1FDF15BFD962}"/>
    <cellStyle name="SAPBEXstdData 5 2 3" xfId="3117" xr:uid="{EA097352-9437-4602-8A6F-612742CE3CD0}"/>
    <cellStyle name="SAPBEXstdData 5 2 4" xfId="3567" xr:uid="{4C5D8985-C1E7-407B-B4AE-414FD502E22B}"/>
    <cellStyle name="SAPBEXstdData 5 2 5" xfId="3529" xr:uid="{A3D2FDC6-2ACD-4989-9A81-37A167D0B305}"/>
    <cellStyle name="SAPBEXstdData 5 2 6" xfId="2695" xr:uid="{0AA45EE1-A20D-4332-9653-973CFFFBA468}"/>
    <cellStyle name="SAPBEXstdData 5 2 7" xfId="4408" xr:uid="{C2991614-33CF-4D17-82F7-87CAFA7F28DC}"/>
    <cellStyle name="SAPBEXstdData 5 3" xfId="2223" xr:uid="{8811438F-500C-42E3-9E26-5E0737626717}"/>
    <cellStyle name="SAPBEXstdData 5 4" xfId="2730" xr:uid="{61DB6960-AB10-4AFD-8437-0A385E2E247B}"/>
    <cellStyle name="SAPBEXstdData 5 5" xfId="1628" xr:uid="{63749984-4017-41A6-90AC-F08D8AF89413}"/>
    <cellStyle name="SAPBEXstdData 5 6" xfId="1632" xr:uid="{BA00BA44-7235-47AE-A963-D474EE637F5D}"/>
    <cellStyle name="SAPBEXstdData 5 7" xfId="3237" xr:uid="{1E8B31BA-4AA6-4C3B-B8E3-226EA571DC75}"/>
    <cellStyle name="SAPBEXstdData 5 8" xfId="4445" xr:uid="{6B98217B-4D8A-49D1-8DD8-EC7781ED7A4D}"/>
    <cellStyle name="SAPBEXstdData 6" xfId="206" xr:uid="{EB7ACF7D-104D-46F3-83B5-C7D8E962FDE5}"/>
    <cellStyle name="SAPBEXstdData 6 2" xfId="1159" xr:uid="{1AD964D9-3116-4971-A82E-8417A8D2A17D}"/>
    <cellStyle name="SAPBEXstdData 6 2 2" xfId="2407" xr:uid="{EF33FED9-791F-43CB-A5EE-8BFE76F67478}"/>
    <cellStyle name="SAPBEXstdData 6 2 3" xfId="2913" xr:uid="{F40B3D76-92FD-4B22-85C2-674ABBBB6B47}"/>
    <cellStyle name="SAPBEXstdData 6 2 4" xfId="1947" xr:uid="{333DF133-80B3-4E07-B866-C848F67E0BE8}"/>
    <cellStyle name="SAPBEXstdData 6 2 5" xfId="3797" xr:uid="{375BBFE0-BC1D-4133-B554-44210C15E6E0}"/>
    <cellStyle name="SAPBEXstdData 6 2 6" xfId="1808" xr:uid="{44CF9EB0-EC3C-4116-B16B-1052AC0CEA7E}"/>
    <cellStyle name="SAPBEXstdData 6 2 7" xfId="4100" xr:uid="{4E5298E5-327F-45E2-8645-5DBC399467B0}"/>
    <cellStyle name="SAPBEXstdData 6 3" xfId="1553" xr:uid="{3748FF96-4600-4516-A297-3F5A8D63E523}"/>
    <cellStyle name="SAPBEXstdData 6 4" xfId="1508" xr:uid="{8BB7C2BE-87B8-499D-B5E0-BB29BDA62C1B}"/>
    <cellStyle name="SAPBEXstdData 6 5" xfId="2171" xr:uid="{221E713D-AB71-4054-8810-C0B241DA3FC3}"/>
    <cellStyle name="SAPBEXstdData 6 6" xfId="3460" xr:uid="{2352EEE2-A54D-4F3A-AA0E-994B80EAEA2A}"/>
    <cellStyle name="SAPBEXstdData 6 7" xfId="4233" xr:uid="{8D895412-05F5-4A2B-9EF4-66699324EF8A}"/>
    <cellStyle name="SAPBEXstdData 6 8" xfId="4310" xr:uid="{4235B47B-525B-4B9D-A0A4-9FF9F41821B8}"/>
    <cellStyle name="SAPBEXstdData 7" xfId="1142" xr:uid="{BDF66672-29D9-4751-8BFF-2D3976884EF8}"/>
    <cellStyle name="SAPBEXstdData 7 2" xfId="2390" xr:uid="{F4779FF1-60AA-429F-B80D-E19BD89550FB}"/>
    <cellStyle name="SAPBEXstdData 7 3" xfId="2896" xr:uid="{443493BB-7CA8-4EA3-8BD0-8FF267983606}"/>
    <cellStyle name="SAPBEXstdData 7 4" xfId="1799" xr:uid="{32ECDBB4-B152-4AAD-9FD4-6B7F9CB0AC82}"/>
    <cellStyle name="SAPBEXstdData 7 5" xfId="3382" xr:uid="{8B7FDC73-3B8F-4CBF-B8E1-3562CBB7B032}"/>
    <cellStyle name="SAPBEXstdData 7 6" xfId="3260" xr:uid="{F8D6B3CE-3C4F-4E5F-B005-78E2D3D7C4EB}"/>
    <cellStyle name="SAPBEXstdData 7 7" xfId="3679" xr:uid="{9F6237F0-3E87-4526-9374-D8B17CC65450}"/>
    <cellStyle name="SAPBEXstdData 8" xfId="1446" xr:uid="{F42FB545-F89A-4682-BF30-4F392FE3EDBF}"/>
    <cellStyle name="SAPBEXstdData 9" xfId="2297" xr:uid="{8E4C27CD-9404-4401-9D10-3E5460D79F6E}"/>
    <cellStyle name="SAPBEXstdData_East 1415 Budget model v1" xfId="843" xr:uid="{A735FBC4-DABD-47E4-9F9E-53AB35D3D9C0}"/>
    <cellStyle name="SAPBEXstdDataEmph" xfId="83" xr:uid="{C2A8E60F-B593-4907-B535-A798541C5AEC}"/>
    <cellStyle name="SAPBEXstdDataEmph 10" xfId="3155" xr:uid="{A3D5143E-CF96-480E-AC25-EBB96794B9E8}"/>
    <cellStyle name="SAPBEXstdDataEmph 11" xfId="3604" xr:uid="{31F05AC4-FD24-4205-846D-108231072C92}"/>
    <cellStyle name="SAPBEXstdDataEmph 12" xfId="3996" xr:uid="{94E996A1-AD3C-48D4-A41F-5D78A516DA52}"/>
    <cellStyle name="SAPBEXstdDataEmph 13" xfId="4010" xr:uid="{9402E561-F827-4D4F-8251-296DBBE2F027}"/>
    <cellStyle name="SAPBEXstdDataEmph 14" xfId="6022" xr:uid="{59B701D1-41F1-4D81-864E-F3ACBBEF3D32}"/>
    <cellStyle name="SAPBEXstdDataEmph 2" xfId="844" xr:uid="{AF077778-D53A-4DF4-B17C-69DBE3DD9B27}"/>
    <cellStyle name="SAPBEXstdDataEmph 2 2" xfId="845" xr:uid="{35DF0EDF-5A99-4DD7-AADB-1E6AB2FA64C5}"/>
    <cellStyle name="SAPBEXstdDataEmph 2 2 2" xfId="1324" xr:uid="{8D2CE475-240C-46C7-80EB-EE2FA9699098}"/>
    <cellStyle name="SAPBEXstdDataEmph 2 2 2 2" xfId="2572" xr:uid="{B41871B1-A992-425D-A4DD-B0A7CE1CB167}"/>
    <cellStyle name="SAPBEXstdDataEmph 2 2 2 3" xfId="3078" xr:uid="{BA628132-7A17-4C1B-84EF-E4803B769DE5}"/>
    <cellStyle name="SAPBEXstdDataEmph 2 2 2 4" xfId="2273" xr:uid="{08E99D00-52F7-42E9-B711-F0A3871187D0}"/>
    <cellStyle name="SAPBEXstdDataEmph 2 2 2 5" xfId="3809" xr:uid="{E4D34E13-14DE-4565-9636-4384A2D6112E}"/>
    <cellStyle name="SAPBEXstdDataEmph 2 2 2 6" xfId="3787" xr:uid="{2D3C79D7-86CC-49A6-ADCE-8B9546A21F3A}"/>
    <cellStyle name="SAPBEXstdDataEmph 2 2 2 7" xfId="4501" xr:uid="{FE58642D-106F-4E8B-A65F-EC1A2C90E2F6}"/>
    <cellStyle name="SAPBEXstdDataEmph 2 2 3" xfId="2123" xr:uid="{D21840FE-0049-4356-83EA-D65A04510118}"/>
    <cellStyle name="SAPBEXstdDataEmph 2 2 4" xfId="2634" xr:uid="{93132FF8-341F-400A-AF6A-000A70E86BA6}"/>
    <cellStyle name="SAPBEXstdDataEmph 2 2 5" xfId="1844" xr:uid="{71A14745-0A87-429A-8984-D475AE0547E6}"/>
    <cellStyle name="SAPBEXstdDataEmph 2 2 6" xfId="3629" xr:uid="{C62F041C-FA32-47CC-9AB9-CE40558FE016}"/>
    <cellStyle name="SAPBEXstdDataEmph 2 2 7" xfId="3853" xr:uid="{5ACF2383-4FC0-48AA-90F1-D453760032B0}"/>
    <cellStyle name="SAPBEXstdDataEmph 2 2 8" xfId="4442" xr:uid="{D507F3F0-D37C-418C-9FE5-A05967988F71}"/>
    <cellStyle name="SAPBEXstdDataEmph 2 3" xfId="1323" xr:uid="{64B3DCBB-61F9-469A-9529-48F0B230835F}"/>
    <cellStyle name="SAPBEXstdDataEmph 2 3 2" xfId="2571" xr:uid="{C7CC39B3-DA8B-479E-8126-79750CD2A749}"/>
    <cellStyle name="SAPBEXstdDataEmph 2 3 3" xfId="3077" xr:uid="{88C9D359-54EB-4002-892A-7814550B09CC}"/>
    <cellStyle name="SAPBEXstdDataEmph 2 3 4" xfId="1958" xr:uid="{E45CE1CB-2AE9-464B-8615-31C9DEF47300}"/>
    <cellStyle name="SAPBEXstdDataEmph 2 3 5" xfId="2800" xr:uid="{C55D0713-ED6E-470D-A2F4-A02C95BDC78E}"/>
    <cellStyle name="SAPBEXstdDataEmph 2 3 6" xfId="3875" xr:uid="{F71B65DF-30EE-46C9-ABCA-0FE8DD6A9796}"/>
    <cellStyle name="SAPBEXstdDataEmph 2 3 7" xfId="4508" xr:uid="{D7719A1A-75A8-444A-99D3-DCE5F6DF7C15}"/>
    <cellStyle name="SAPBEXstdDataEmph 2 4" xfId="2122" xr:uid="{65F3A117-8A6E-4BAD-8C28-1A1CDB0141B1}"/>
    <cellStyle name="SAPBEXstdDataEmph 2 5" xfId="2633" xr:uid="{61953FEA-2DF3-4CEA-B2C5-568ED52AA508}"/>
    <cellStyle name="SAPBEXstdDataEmph 2 6" xfId="2155" xr:uid="{AFD4EE2C-16BA-4CDC-B806-7C2298CBC6D2}"/>
    <cellStyle name="SAPBEXstdDataEmph 2 7" xfId="1390" xr:uid="{F7DA9F8E-AE78-4BF9-BDB3-5E4D92219B3C}"/>
    <cellStyle name="SAPBEXstdDataEmph 2 8" xfId="3630" xr:uid="{91E57182-70D1-4AB1-AE6C-00611E073564}"/>
    <cellStyle name="SAPBEXstdDataEmph 2 9" xfId="4176" xr:uid="{B9D44A02-AC34-4C92-BDFE-A93929C877F0}"/>
    <cellStyle name="SAPBEXstdDataEmph 3" xfId="846" xr:uid="{30A3EFDB-97E7-4C38-97EF-70026B48C11E}"/>
    <cellStyle name="SAPBEXstdDataEmph 3 2" xfId="847" xr:uid="{A8A272DC-1769-45B1-8EF1-31DDC15D908E}"/>
    <cellStyle name="SAPBEXstdDataEmph 3 2 2" xfId="1326" xr:uid="{0F189A22-DD35-4A45-8C77-569545EE53FC}"/>
    <cellStyle name="SAPBEXstdDataEmph 3 2 2 2" xfId="2574" xr:uid="{EE34ABC0-D792-4524-AED9-D480BF35DDAB}"/>
    <cellStyle name="SAPBEXstdDataEmph 3 2 2 3" xfId="3080" xr:uid="{B10848D9-802B-4852-9EA3-FC4BD0EC0E9E}"/>
    <cellStyle name="SAPBEXstdDataEmph 3 2 2 4" xfId="3136" xr:uid="{18F590DF-07D4-451B-B42C-B32071165E2A}"/>
    <cellStyle name="SAPBEXstdDataEmph 3 2 2 5" xfId="1896" xr:uid="{27C308B1-8572-410A-86A7-A7ED6AE8680B}"/>
    <cellStyle name="SAPBEXstdDataEmph 3 2 2 6" xfId="3294" xr:uid="{B3596972-FC59-496F-98CF-E3FBE0E7D9B4}"/>
    <cellStyle name="SAPBEXstdDataEmph 3 2 2 7" xfId="4399" xr:uid="{3200DA2A-90F5-43FC-A8F8-253D550A7835}"/>
    <cellStyle name="SAPBEXstdDataEmph 3 2 3" xfId="2125" xr:uid="{C565C3A3-765C-42F0-AF4C-C2F759891C2D}"/>
    <cellStyle name="SAPBEXstdDataEmph 3 2 4" xfId="2636" xr:uid="{023F7C0F-1CFE-4330-A3DB-92A3948FE0FF}"/>
    <cellStyle name="SAPBEXstdDataEmph 3 2 5" xfId="1843" xr:uid="{4A44F2CD-7EF0-4358-BD4A-A7D0F3F3D8AA}"/>
    <cellStyle name="SAPBEXstdDataEmph 3 2 6" xfId="3597" xr:uid="{5F140F06-FAAB-4EFA-BD45-FF706EC3B92D}"/>
    <cellStyle name="SAPBEXstdDataEmph 3 2 7" xfId="2165" xr:uid="{6E9CA2E2-A0D0-4241-A099-07062DF53A9B}"/>
    <cellStyle name="SAPBEXstdDataEmph 3 2 8" xfId="4375" xr:uid="{99C9CE92-E3D6-4B2C-AAA3-976683BB9C09}"/>
    <cellStyle name="SAPBEXstdDataEmph 3 3" xfId="1325" xr:uid="{CEA8E4F3-CED6-409D-8647-26D4AB44F0C3}"/>
    <cellStyle name="SAPBEXstdDataEmph 3 3 2" xfId="2573" xr:uid="{531EDEA2-05E0-4A6F-91C4-E7358B966612}"/>
    <cellStyle name="SAPBEXstdDataEmph 3 3 3" xfId="3079" xr:uid="{911884C8-1D9C-4FB2-B821-2CF940EE67F2}"/>
    <cellStyle name="SAPBEXstdDataEmph 3 3 4" xfId="1907" xr:uid="{7E8E942A-23A5-4FE1-B9DF-CA2FAD3B1CAC}"/>
    <cellStyle name="SAPBEXstdDataEmph 3 3 5" xfId="3493" xr:uid="{C0C6ECD8-8BD0-4D13-824E-3A2014BF66B2}"/>
    <cellStyle name="SAPBEXstdDataEmph 3 3 6" xfId="3831" xr:uid="{84E4E062-4D46-4A5F-8586-05A142A72128}"/>
    <cellStyle name="SAPBEXstdDataEmph 3 3 7" xfId="4481" xr:uid="{2874153D-D425-4471-8EE1-A25EF2200997}"/>
    <cellStyle name="SAPBEXstdDataEmph 3 4" xfId="2124" xr:uid="{0DA38723-F5C0-455E-AA89-879536338C36}"/>
    <cellStyle name="SAPBEXstdDataEmph 3 5" xfId="2635" xr:uid="{75AE487E-31DD-4F39-ABAE-DF163B65F766}"/>
    <cellStyle name="SAPBEXstdDataEmph 3 6" xfId="1389" xr:uid="{225CD529-6EEE-41F5-8746-0326F9A62448}"/>
    <cellStyle name="SAPBEXstdDataEmph 3 7" xfId="3849" xr:uid="{2271B011-FF90-451C-9A04-E6858BA2E45B}"/>
    <cellStyle name="SAPBEXstdDataEmph 3 8" xfId="3667" xr:uid="{76591B5F-A5ED-4CA0-8FF2-7E9B2FD89BF5}"/>
    <cellStyle name="SAPBEXstdDataEmph 3 9" xfId="4333" xr:uid="{5BD886E2-92EA-444D-B7CE-4D27BA9659CE}"/>
    <cellStyle name="SAPBEXstdDataEmph 4" xfId="990" xr:uid="{AC524623-B048-4CEC-8720-6642A8FD79E3}"/>
    <cellStyle name="SAPBEXstdDataEmph 5" xfId="1023" xr:uid="{31AE47EF-866F-42B9-9C24-4B5E2EDA84E3}"/>
    <cellStyle name="SAPBEXstdDataEmph 6" xfId="276" xr:uid="{83AF0E63-016B-40C7-8496-8B9B0AAFF6DC}"/>
    <cellStyle name="SAPBEXstdDataEmph 6 2" xfId="1190" xr:uid="{D3B046B8-8D56-4985-BB2C-6275FDC7AE34}"/>
    <cellStyle name="SAPBEXstdDataEmph 6 2 2" xfId="2438" xr:uid="{9CDA46B8-8307-4025-A5D5-24E60A021B3A}"/>
    <cellStyle name="SAPBEXstdDataEmph 6 2 3" xfId="2944" xr:uid="{63D40A1D-9220-49A0-BB2D-E142CE4D5A96}"/>
    <cellStyle name="SAPBEXstdDataEmph 6 2 4" xfId="2355" xr:uid="{7C3F90A0-DDB1-4B77-BD9E-F8D906150077}"/>
    <cellStyle name="SAPBEXstdDataEmph 6 2 5" xfId="2794" xr:uid="{36566C2B-C113-490B-A08D-E5BD1E0B1236}"/>
    <cellStyle name="SAPBEXstdDataEmph 6 2 6" xfId="2756" xr:uid="{C9C4ADA4-568E-40ED-B7F0-4FCE99D25C7A}"/>
    <cellStyle name="SAPBEXstdDataEmph 6 2 7" xfId="3453" xr:uid="{FB871983-5FF5-4C2B-8397-AD485AED5EBD}"/>
    <cellStyle name="SAPBEXstdDataEmph 6 3" xfId="1618" xr:uid="{94197918-BA51-46B0-BE4A-8F7B2CFDCFA4}"/>
    <cellStyle name="SAPBEXstdDataEmph 6 4" xfId="1583" xr:uid="{06EA470A-5CD4-4534-93B0-C515D8A5643C}"/>
    <cellStyle name="SAPBEXstdDataEmph 6 5" xfId="3506" xr:uid="{AF8F674F-F345-478A-8C05-3A6F40EF2D71}"/>
    <cellStyle name="SAPBEXstdDataEmph 6 6" xfId="1540" xr:uid="{7E3EDD3B-961F-4636-9C02-BF52CCAFC67F}"/>
    <cellStyle name="SAPBEXstdDataEmph 6 7" xfId="1910" xr:uid="{7C9751A8-27AD-4A3B-A69E-399DD2BAD542}"/>
    <cellStyle name="SAPBEXstdDataEmph 6 8" xfId="2301" xr:uid="{B5418BF4-EE77-4610-877B-1A7E07824638}"/>
    <cellStyle name="SAPBEXstdDataEmph 7" xfId="1143" xr:uid="{08977075-720A-4EF4-81FA-717399416A09}"/>
    <cellStyle name="SAPBEXstdDataEmph 7 2" xfId="2391" xr:uid="{FA1F5B06-4866-4665-9D5A-1C7A53092876}"/>
    <cellStyle name="SAPBEXstdDataEmph 7 3" xfId="2897" xr:uid="{7ED0B41A-FF90-4E27-9E2E-B13B758D1647}"/>
    <cellStyle name="SAPBEXstdDataEmph 7 4" xfId="2663" xr:uid="{5CCFBA5C-6123-45B2-BB90-3D0FEA0372E8}"/>
    <cellStyle name="SAPBEXstdDataEmph 7 5" xfId="3474" xr:uid="{C58D59A0-5223-4AAD-ACBD-BBEDCEF8F84E}"/>
    <cellStyle name="SAPBEXstdDataEmph 7 6" xfId="4125" xr:uid="{49472CBC-29CB-4CA2-802E-B94B5A26DF57}"/>
    <cellStyle name="SAPBEXstdDataEmph 7 7" xfId="4306" xr:uid="{F8E767B8-D46A-4D1C-BA7F-C813D70A6983}"/>
    <cellStyle name="SAPBEXstdDataEmph 8" xfId="1447" xr:uid="{2F720537-A797-448F-B358-64CEEE8BB195}"/>
    <cellStyle name="SAPBEXstdDataEmph 9" xfId="2243" xr:uid="{47C83033-5761-427C-BC04-BB70230D81FD}"/>
    <cellStyle name="SAPBEXstdItem" xfId="84" xr:uid="{07A5AB0B-3762-4522-996E-5452C53AEE93}"/>
    <cellStyle name="SAPBEXstdItem 10" xfId="3154" xr:uid="{CA980A57-9874-4098-A9D7-BBE0C7FC8DAB}"/>
    <cellStyle name="SAPBEXstdItem 11" xfId="2708" xr:uid="{525EF96D-0E39-4C38-A9EB-F05B9329837C}"/>
    <cellStyle name="SAPBEXstdItem 12" xfId="3995" xr:uid="{6F32C7C5-5D09-4393-8581-91B65765778F}"/>
    <cellStyle name="SAPBEXstdItem 13" xfId="4263" xr:uid="{8BAE9778-3366-46C7-97C1-B620EA097F14}"/>
    <cellStyle name="SAPBEXstdItem 14" xfId="6023" xr:uid="{9A4EE6A1-D1C5-42A5-891B-2C63C3BCF58D}"/>
    <cellStyle name="SAPBEXstdItem 2" xfId="848" xr:uid="{8767F9D4-9A5B-4E6C-B439-BD1E05958D9F}"/>
    <cellStyle name="SAPBEXstdItem 2 10" xfId="3395" xr:uid="{925056E6-3AEC-48DD-BC19-87B2E92C590B}"/>
    <cellStyle name="SAPBEXstdItem 2 11" xfId="1529" xr:uid="{0E55C13C-B001-42D0-B4B9-1DEE7D274740}"/>
    <cellStyle name="SAPBEXstdItem 2 12" xfId="4514" xr:uid="{89B41184-7771-4570-8012-350165D9FE32}"/>
    <cellStyle name="SAPBEXstdItem 2 2" xfId="849" xr:uid="{81EF3505-0E15-4188-A8DD-141929DD6AE2}"/>
    <cellStyle name="SAPBEXstdItem 2 2 2" xfId="1328" xr:uid="{69CC1414-D865-436E-8072-B1B3856E40D2}"/>
    <cellStyle name="SAPBEXstdItem 2 2 2 2" xfId="2576" xr:uid="{120391F0-49E0-473B-B4A3-E78836C91478}"/>
    <cellStyle name="SAPBEXstdItem 2 2 2 3" xfId="3082" xr:uid="{FE413EE2-F9B7-4711-87E7-E4D75F9B2756}"/>
    <cellStyle name="SAPBEXstdItem 2 2 2 4" xfId="3208" xr:uid="{C31FB85E-BC1F-4C2E-9D5C-94D57F4630D9}"/>
    <cellStyle name="SAPBEXstdItem 2 2 2 5" xfId="1811" xr:uid="{B1F1DE1D-FD9F-4E4B-94F5-19899A57BCDA}"/>
    <cellStyle name="SAPBEXstdItem 2 2 2 6" xfId="3444" xr:uid="{D7D03F5B-8582-4E17-9125-9DA9781C1C43}"/>
    <cellStyle name="SAPBEXstdItem 2 2 2 7" xfId="4211" xr:uid="{D22BCDB5-4840-4216-86FB-5EAD57F703AF}"/>
    <cellStyle name="SAPBEXstdItem 2 2 3" xfId="2127" xr:uid="{FF233CB4-E760-4FDA-9DD7-059039838636}"/>
    <cellStyle name="SAPBEXstdItem 2 2 4" xfId="2638" xr:uid="{2F5028EE-6F8C-4809-B837-36851FCBE7EB}"/>
    <cellStyle name="SAPBEXstdItem 2 2 5" xfId="1841" xr:uid="{E3B1E56C-25CE-4BEE-8D93-FDF148243B86}"/>
    <cellStyle name="SAPBEXstdItem 2 2 6" xfId="2051" xr:uid="{647FCD02-4A9A-401F-A9BA-9A6836C2C3AD}"/>
    <cellStyle name="SAPBEXstdItem 2 2 7" xfId="1880" xr:uid="{3692ED75-5FFB-41CB-8FA6-44A977A5C541}"/>
    <cellStyle name="SAPBEXstdItem 2 2 8" xfId="4372" xr:uid="{F160173C-8FB0-4D72-A3FE-AD8F9CCC3D8B}"/>
    <cellStyle name="SAPBEXstdItem 2 3" xfId="850" xr:uid="{0449AD75-5874-4097-9363-7ADBB6067245}"/>
    <cellStyle name="SAPBEXstdItem 2 3 2" xfId="1329" xr:uid="{296BE4CC-8038-4C62-A8A0-87E6971A5FAD}"/>
    <cellStyle name="SAPBEXstdItem 2 3 2 2" xfId="2577" xr:uid="{26101A14-2912-4E52-B20D-B1F9C5B5727D}"/>
    <cellStyle name="SAPBEXstdItem 2 3 2 3" xfId="3083" xr:uid="{151A4B63-468B-46EE-A797-297E8CFE5B88}"/>
    <cellStyle name="SAPBEXstdItem 2 3 2 4" xfId="1792" xr:uid="{5C889D44-5E9E-4B33-8AAD-3D58C1923C98}"/>
    <cellStyle name="SAPBEXstdItem 2 3 2 5" xfId="3306" xr:uid="{0FFCCFAA-2E1A-4CC2-870B-920FB80ED33E}"/>
    <cellStyle name="SAPBEXstdItem 2 3 2 6" xfId="3890" xr:uid="{6770A46D-7E5A-4FC3-B6DF-B946663F0107}"/>
    <cellStyle name="SAPBEXstdItem 2 3 2 7" xfId="2847" xr:uid="{B3959BCD-CB34-46D1-BCE2-921EDDFE2678}"/>
    <cellStyle name="SAPBEXstdItem 2 3 3" xfId="2128" xr:uid="{588C9EA9-E799-47BE-8041-73A1908A0E5B}"/>
    <cellStyle name="SAPBEXstdItem 2 3 4" xfId="2639" xr:uid="{AA81DB5F-A2AC-4EF8-9ECD-AD9C1D3E806A}"/>
    <cellStyle name="SAPBEXstdItem 2 3 5" xfId="1576" xr:uid="{07970E02-8398-4F5F-84FC-078286189EA1}"/>
    <cellStyle name="SAPBEXstdItem 2 3 6" xfId="1882" xr:uid="{046C1F99-5E05-4569-978A-175C44D8433A}"/>
    <cellStyle name="SAPBEXstdItem 2 3 7" xfId="3141" xr:uid="{579AB89B-FF4D-4CE1-B689-39D6CE9C2CCC}"/>
    <cellStyle name="SAPBEXstdItem 2 3 8" xfId="3364" xr:uid="{B9B8F557-9797-4908-99FC-C5A6C763CF98}"/>
    <cellStyle name="SAPBEXstdItem 2 4" xfId="991" xr:uid="{FE10E374-9195-47F3-B969-74505F2BAD55}"/>
    <cellStyle name="SAPBEXstdItem 2 4 2" xfId="1364" xr:uid="{1EAACFBF-4D45-4B32-B8E3-5EDEAF0CC285}"/>
    <cellStyle name="SAPBEXstdItem 2 4 2 2" xfId="2612" xr:uid="{85DDE570-DF2D-4DC4-9E88-3D2C68DCB605}"/>
    <cellStyle name="SAPBEXstdItem 2 4 2 3" xfId="3118" xr:uid="{9E2C9681-F03F-4027-8D62-EB40F59D7DAA}"/>
    <cellStyle name="SAPBEXstdItem 2 4 2 4" xfId="2046" xr:uid="{A1B89D19-A869-4E0C-B4E1-BE9E4AFD881D}"/>
    <cellStyle name="SAPBEXstdItem 2 4 2 5" xfId="3915" xr:uid="{B71F0F85-CBD6-4134-9DF2-6ED51C830ED4}"/>
    <cellStyle name="SAPBEXstdItem 2 4 2 6" xfId="4275" xr:uid="{30A977D7-7A2F-41E9-ABB4-A907DE9E4B4E}"/>
    <cellStyle name="SAPBEXstdItem 2 4 2 7" xfId="4420" xr:uid="{22648D00-62A4-4ACF-A029-7980D9592BE6}"/>
    <cellStyle name="SAPBEXstdItem 2 4 3" xfId="2256" xr:uid="{744922F7-D613-4E7B-B983-D6EC2E83E656}"/>
    <cellStyle name="SAPBEXstdItem 2 4 4" xfId="2762" xr:uid="{59B6B867-503A-42BA-8379-260271C761BA}"/>
    <cellStyle name="SAPBEXstdItem 2 4 5" xfId="2323" xr:uid="{4E008909-BC23-4553-AEF1-F557B435B07A}"/>
    <cellStyle name="SAPBEXstdItem 2 4 6" xfId="1486" xr:uid="{1DA0DF24-A53F-4FBB-900B-5120B75A2872}"/>
    <cellStyle name="SAPBEXstdItem 2 4 7" xfId="3550" xr:uid="{2DBDD692-F4BA-4D6D-B9E3-BF902DAB7671}"/>
    <cellStyle name="SAPBEXstdItem 2 4 8" xfId="4447" xr:uid="{B45A11D4-250C-4CEF-9383-368B4B862676}"/>
    <cellStyle name="SAPBEXstdItem 2 5" xfId="1057" xr:uid="{01C92ECA-A5AB-4324-8CC4-E28F695F1741}"/>
    <cellStyle name="SAPBEXstdItem 2 5 2" xfId="1366" xr:uid="{A4AB4042-1F1F-4538-9D7E-8D8561ECDBE6}"/>
    <cellStyle name="SAPBEXstdItem 2 5 2 2" xfId="2614" xr:uid="{46061BED-860D-4CCE-ADF5-7EDB7C91AC52}"/>
    <cellStyle name="SAPBEXstdItem 2 5 2 3" xfId="3120" xr:uid="{CA56728E-82A4-4386-A79C-C32727E2746F}"/>
    <cellStyle name="SAPBEXstdItem 2 5 2 4" xfId="2679" xr:uid="{9F242A4E-86C7-42AD-A85D-DA4DEAEA36D7}"/>
    <cellStyle name="SAPBEXstdItem 2 5 2 5" xfId="3694" xr:uid="{E6964A9D-3943-4744-A65E-07EF19286730}"/>
    <cellStyle name="SAPBEXstdItem 2 5 2 6" xfId="4277" xr:uid="{36D3585B-B047-44E7-B389-8D988944884B}"/>
    <cellStyle name="SAPBEXstdItem 2 5 2 7" xfId="4516" xr:uid="{5563A7A8-87A8-4089-BB47-77749534F4E2}"/>
    <cellStyle name="SAPBEXstdItem 2 5 3" xfId="2316" xr:uid="{00F09F72-A775-42F4-95DE-71B8631D04F6}"/>
    <cellStyle name="SAPBEXstdItem 2 5 4" xfId="2814" xr:uid="{47CFF60B-EC94-4AD2-829D-99FA5BA808F6}"/>
    <cellStyle name="SAPBEXstdItem 2 5 5" xfId="3287" xr:uid="{FF025521-CCBF-4E11-B891-F3DEC4EA140C}"/>
    <cellStyle name="SAPBEXstdItem 2 5 6" xfId="3820" xr:uid="{D3822B45-2580-4525-B24E-BDC39928EAEF}"/>
    <cellStyle name="SAPBEXstdItem 2 5 7" xfId="3321" xr:uid="{B8CAC75B-BB13-4C0A-8D29-A87972E3F5A8}"/>
    <cellStyle name="SAPBEXstdItem 2 5 8" xfId="4102" xr:uid="{34984BF2-E9E3-4FC6-8121-DCD937C94685}"/>
    <cellStyle name="SAPBEXstdItem 2 6" xfId="1327" xr:uid="{111D951D-9D7B-4387-B8F6-EAA0784619B1}"/>
    <cellStyle name="SAPBEXstdItem 2 6 2" xfId="2575" xr:uid="{58D635E2-B1C1-41DD-A374-7E7376AC4197}"/>
    <cellStyle name="SAPBEXstdItem 2 6 3" xfId="3081" xr:uid="{F53065A4-A108-40E9-BAE3-07F9C4A21DF0}"/>
    <cellStyle name="SAPBEXstdItem 2 6 4" xfId="3276" xr:uid="{BE1405B5-8EA3-4653-BCE8-D902829E452E}"/>
    <cellStyle name="SAPBEXstdItem 2 6 5" xfId="1821" xr:uid="{BF48D54C-3B56-4F68-ACA2-46E9308FB4FE}"/>
    <cellStyle name="SAPBEXstdItem 2 6 6" xfId="3609" xr:uid="{AE1C02AF-D8A5-4DA3-819C-41CC28F4DB89}"/>
    <cellStyle name="SAPBEXstdItem 2 6 7" xfId="4320" xr:uid="{0AA425C9-DB3F-4DB5-90CD-0C293C840132}"/>
    <cellStyle name="SAPBEXstdItem 2 7" xfId="2126" xr:uid="{76B7E072-EEF0-4D6E-BDD4-F119B4704B6E}"/>
    <cellStyle name="SAPBEXstdItem 2 8" xfId="2637" xr:uid="{4E49AEF0-E5D6-4E35-A3B2-D23825887E25}"/>
    <cellStyle name="SAPBEXstdItem 2 9" xfId="1842" xr:uid="{D5CF8C79-6363-4EAC-A819-886E99307034}"/>
    <cellStyle name="SAPBEXstdItem 3" xfId="851" xr:uid="{FA7213ED-F7AD-4365-B825-A6BB662D2D2F}"/>
    <cellStyle name="SAPBEXstdItem 3 2" xfId="852" xr:uid="{CAE9F763-5C4B-4F17-8131-402F5510709A}"/>
    <cellStyle name="SAPBEXstdItem 3 2 2" xfId="1331" xr:uid="{3241592B-1254-4B0B-9076-04411D956C7E}"/>
    <cellStyle name="SAPBEXstdItem 3 2 2 2" xfId="2579" xr:uid="{7A0916C9-473C-4B1E-922A-9EB01BB04660}"/>
    <cellStyle name="SAPBEXstdItem 3 2 2 3" xfId="3085" xr:uid="{8DBADADD-2CA6-4A63-88A1-D4F3F26CB4BB}"/>
    <cellStyle name="SAPBEXstdItem 3 2 2 4" xfId="1786" xr:uid="{7568FE4F-68BB-4ABC-A59C-5876514E2AEE}"/>
    <cellStyle name="SAPBEXstdItem 3 2 2 5" xfId="3805" xr:uid="{B5821A95-CE80-4980-9BEE-5010FFB37D30}"/>
    <cellStyle name="SAPBEXstdItem 3 2 2 6" xfId="4022" xr:uid="{1147D0E3-23F0-4360-85AC-F16032BC1A0A}"/>
    <cellStyle name="SAPBEXstdItem 3 2 2 7" xfId="4418" xr:uid="{EB05406F-FDE1-43BF-9F66-B9D348483578}"/>
    <cellStyle name="SAPBEXstdItem 3 2 3" xfId="2130" xr:uid="{9DAF9875-5A46-4DCA-ABB4-178DE63D29C7}"/>
    <cellStyle name="SAPBEXstdItem 3 2 4" xfId="2641" xr:uid="{4FA6DFA2-2209-4829-9AAF-BF7A0869129C}"/>
    <cellStyle name="SAPBEXstdItem 3 2 5" xfId="1409" xr:uid="{2FBA7275-ED63-455F-AC5D-7F43F3A5729A}"/>
    <cellStyle name="SAPBEXstdItem 3 2 6" xfId="1949" xr:uid="{D408512B-4DE2-46E3-B8AC-D588CD7162B1}"/>
    <cellStyle name="SAPBEXstdItem 3 2 7" xfId="3813" xr:uid="{69907840-B66F-4973-9011-FFC583900309}"/>
    <cellStyle name="SAPBEXstdItem 3 2 8" xfId="4395" xr:uid="{8057A5BE-2569-450D-B554-A57CC2FAAAE9}"/>
    <cellStyle name="SAPBEXstdItem 3 3" xfId="1330" xr:uid="{6B3B4BFA-F0C8-404F-9E92-DE49515B644D}"/>
    <cellStyle name="SAPBEXstdItem 3 3 2" xfId="2578" xr:uid="{306C1935-50AA-4277-AC62-19C98EA76927}"/>
    <cellStyle name="SAPBEXstdItem 3 3 3" xfId="3084" xr:uid="{A522AE09-18BE-4783-B021-ADA75AAB4E4E}"/>
    <cellStyle name="SAPBEXstdItem 3 3 4" xfId="1787" xr:uid="{5E82B67C-9C49-4C37-AF8D-8FFF4846B7AE}"/>
    <cellStyle name="SAPBEXstdItem 3 3 5" xfId="1887" xr:uid="{E6DB2EFB-414D-4D64-ADE8-B613931AA6C2}"/>
    <cellStyle name="SAPBEXstdItem 3 3 6" xfId="4078" xr:uid="{A3F3C5FF-A788-4076-BD50-D566B2F592A6}"/>
    <cellStyle name="SAPBEXstdItem 3 3 7" xfId="3804" xr:uid="{A7E7449F-3420-407B-A294-9CE90DCB9919}"/>
    <cellStyle name="SAPBEXstdItem 3 4" xfId="2129" xr:uid="{D027BC10-B1DB-4B55-A9F3-DD2C2BA22F2A}"/>
    <cellStyle name="SAPBEXstdItem 3 5" xfId="2640" xr:uid="{D10BD9DE-3E22-4106-8125-92DE945906F0}"/>
    <cellStyle name="SAPBEXstdItem 3 6" xfId="1840" xr:uid="{3109737B-B63F-4EDF-BC94-A5DACEEB3B4D}"/>
    <cellStyle name="SAPBEXstdItem 3 7" xfId="2830" xr:uid="{DB52C9A7-4FB1-44B8-8D23-998A0EC44814}"/>
    <cellStyle name="SAPBEXstdItem 3 8" xfId="1915" xr:uid="{5F036B32-CE1E-48C8-BA9E-AF170F52CC6C}"/>
    <cellStyle name="SAPBEXstdItem 3 9" xfId="4416" xr:uid="{598B8FF8-52C3-4F79-8DEC-3989A6DB9B19}"/>
    <cellStyle name="SAPBEXstdItem 4" xfId="853" xr:uid="{807F6C84-0D8B-4D2A-ABE0-FAB10860209B}"/>
    <cellStyle name="SAPBEXstdItem 4 2" xfId="1332" xr:uid="{1F14B7BB-EF92-4ADD-9629-9C9DEC04DEE5}"/>
    <cellStyle name="SAPBEXstdItem 4 2 2" xfId="2580" xr:uid="{BF6BCA83-01BD-4B9E-9BED-35AA489F02B1}"/>
    <cellStyle name="SAPBEXstdItem 4 2 3" xfId="3086" xr:uid="{4969EBA4-75F0-43FF-8622-A0C8C892DD07}"/>
    <cellStyle name="SAPBEXstdItem 4 2 4" xfId="3126" xr:uid="{A80DBF9D-F1B8-47E0-9358-98038185E1E3}"/>
    <cellStyle name="SAPBEXstdItem 4 2 5" xfId="3822" xr:uid="{C58B1BD7-AAA2-4EA8-ABC8-B929770F1401}"/>
    <cellStyle name="SAPBEXstdItem 4 2 6" xfId="2902" xr:uid="{251EDBB6-A9C6-4043-B7A8-3804002B791C}"/>
    <cellStyle name="SAPBEXstdItem 4 2 7" xfId="4234" xr:uid="{9399FB1B-A800-41B0-AF3F-730133A0A69D}"/>
    <cellStyle name="SAPBEXstdItem 4 3" xfId="2131" xr:uid="{62BB02BE-82DF-463E-B20C-AD53D5E1A767}"/>
    <cellStyle name="SAPBEXstdItem 4 4" xfId="2642" xr:uid="{7922CB2B-3F16-43CF-8645-B9E644056BAA}"/>
    <cellStyle name="SAPBEXstdItem 4 5" xfId="1575" xr:uid="{1CD3CC66-2EAB-442E-852A-5650DFA0F850}"/>
    <cellStyle name="SAPBEXstdItem 4 6" xfId="3748" xr:uid="{404AEF85-04F9-46CF-9800-99D8B6812F2D}"/>
    <cellStyle name="SAPBEXstdItem 4 7" xfId="3756" xr:uid="{F12C40EF-5162-4300-B5F7-9A6E70DB7C2F}"/>
    <cellStyle name="SAPBEXstdItem 4 8" xfId="3297" xr:uid="{A1968BB2-CC37-4347-B15E-2A43492779C1}"/>
    <cellStyle name="SAPBEXstdItem 5" xfId="854" xr:uid="{44758D68-AAE1-48DD-B99C-0B7EBD7A3756}"/>
    <cellStyle name="SAPBEXstdItem 5 2" xfId="1333" xr:uid="{66CB9EC6-A9EE-4406-91D1-3ADAF56725C1}"/>
    <cellStyle name="SAPBEXstdItem 5 2 2" xfId="2581" xr:uid="{2AA6847A-3D49-49B1-9DAE-5AD9E6CF1547}"/>
    <cellStyle name="SAPBEXstdItem 5 2 3" xfId="3087" xr:uid="{F59E5E11-0D1D-421C-993A-60807AF411FD}"/>
    <cellStyle name="SAPBEXstdItem 5 2 4" xfId="2196" xr:uid="{5AB577D1-69F4-47B2-98E8-189E5B8A4CF8}"/>
    <cellStyle name="SAPBEXstdItem 5 2 5" xfId="3662" xr:uid="{7E401D45-D4BD-45A5-9E99-B6D2240E553E}"/>
    <cellStyle name="SAPBEXstdItem 5 2 6" xfId="3515" xr:uid="{6AC59FC9-1FA5-4393-A369-192E643D5CCE}"/>
    <cellStyle name="SAPBEXstdItem 5 2 7" xfId="4171" xr:uid="{C59AD0D1-9472-4709-97DC-C73A03E21C29}"/>
    <cellStyle name="SAPBEXstdItem 5 3" xfId="2132" xr:uid="{CF93D4E5-C0DB-4948-A5F3-BCE59C1E2794}"/>
    <cellStyle name="SAPBEXstdItem 5 4" xfId="2643" xr:uid="{806122AB-7F23-458D-8862-CE5F30FFFCAB}"/>
    <cellStyle name="SAPBEXstdItem 5 5" xfId="1839" xr:uid="{60E66A1A-4A52-4417-90FD-CF3103E81142}"/>
    <cellStyle name="SAPBEXstdItem 5 6" xfId="3488" xr:uid="{22D7F661-A1AD-4D11-9521-A9F10E57978C}"/>
    <cellStyle name="SAPBEXstdItem 5 7" xfId="3605" xr:uid="{8FE82027-4752-44E4-9D1D-47E7806C3D12}"/>
    <cellStyle name="SAPBEXstdItem 5 8" xfId="4103" xr:uid="{D67BC111-AFF0-4A01-A993-FACC119E2FCE}"/>
    <cellStyle name="SAPBEXstdItem 6" xfId="201" xr:uid="{5A169599-7FEC-4632-87C6-99DB6E3190BC}"/>
    <cellStyle name="SAPBEXstdItem 6 2" xfId="1154" xr:uid="{2936095A-E338-4AB5-A546-92A067326AEE}"/>
    <cellStyle name="SAPBEXstdItem 6 2 2" xfId="2402" xr:uid="{0F9581E1-BF4D-4ECA-AEA6-357A0AE5E010}"/>
    <cellStyle name="SAPBEXstdItem 6 2 3" xfId="2908" xr:uid="{93169D49-34FE-43A0-B37B-9088476CD9AA}"/>
    <cellStyle name="SAPBEXstdItem 6 2 4" xfId="3285" xr:uid="{6659AFA9-0115-4EDE-BA07-D24E3849FD6F}"/>
    <cellStyle name="SAPBEXstdItem 6 2 5" xfId="3642" xr:uid="{B5819DC0-BFA9-4BBF-AB7E-8DBF949095B1}"/>
    <cellStyle name="SAPBEXstdItem 6 2 6" xfId="1812" xr:uid="{7712F2F6-78F7-40C4-9DC8-096E028B4A9E}"/>
    <cellStyle name="SAPBEXstdItem 6 2 7" xfId="3942" xr:uid="{21F5F37E-7C2D-41A3-8064-3B76A26CDE6F}"/>
    <cellStyle name="SAPBEXstdItem 6 3" xfId="1548" xr:uid="{3A32498C-233B-4FA0-94D3-64B8F81EB6BD}"/>
    <cellStyle name="SAPBEXstdItem 6 4" xfId="1452" xr:uid="{EB0AE3B6-E03A-4C1C-BF1A-23D0A30BA40B}"/>
    <cellStyle name="SAPBEXstdItem 6 5" xfId="3295" xr:uid="{CC47C6FE-D8D6-4D0C-861D-4191826144EC}"/>
    <cellStyle name="SAPBEXstdItem 6 6" xfId="3951" xr:uid="{5561DA0F-FDA8-4F1F-BF4A-0FE9E260E6EF}"/>
    <cellStyle name="SAPBEXstdItem 6 7" xfId="2305" xr:uid="{0974DE5F-BCB7-476A-BB55-BB8967025FE1}"/>
    <cellStyle name="SAPBEXstdItem 6 8" xfId="1563" xr:uid="{20B321E6-1DCB-4769-9E2C-188E173C1691}"/>
    <cellStyle name="SAPBEXstdItem 7" xfId="1144" xr:uid="{412C26AD-7ED9-4F9F-AA4C-2F7B7E492841}"/>
    <cellStyle name="SAPBEXstdItem 7 2" xfId="2392" xr:uid="{C8727CC7-EA1E-4EA7-BCF6-BE0424301E80}"/>
    <cellStyle name="SAPBEXstdItem 7 3" xfId="2898" xr:uid="{A8F4DEE6-54CC-421C-8B72-B2835F8D20A7}"/>
    <cellStyle name="SAPBEXstdItem 7 4" xfId="1992" xr:uid="{76065EBD-C3B8-4656-84BF-293A01CCAF2B}"/>
    <cellStyle name="SAPBEXstdItem 7 5" xfId="1825" xr:uid="{A1C86435-5BCB-41D0-9009-A5B969FE748D}"/>
    <cellStyle name="SAPBEXstdItem 7 6" xfId="4140" xr:uid="{320FDFF2-4A68-4B5A-98EA-36758D350AA1}"/>
    <cellStyle name="SAPBEXstdItem 7 7" xfId="2832" xr:uid="{6575A47C-8A04-434B-92FE-1AF9BA6D752B}"/>
    <cellStyle name="SAPBEXstdItem 8" xfId="1448" xr:uid="{D64A8A0C-9676-442A-B1BC-5E44E50C9963}"/>
    <cellStyle name="SAPBEXstdItem 9" xfId="2298" xr:uid="{640CB4EA-11A6-4614-9A87-4839D0BAC990}"/>
    <cellStyle name="SAPBEXstdItem_Distribution Manpower Download P12" xfId="855" xr:uid="{255024D5-9284-4C08-BD8F-01A0CF33D5F4}"/>
    <cellStyle name="SAPBEXstdItemX" xfId="85" xr:uid="{1F9D38DD-2ED0-4279-A8E3-56DBA080E03E}"/>
    <cellStyle name="SAPBEXstdItemX 10" xfId="1853" xr:uid="{4043658C-6F0B-454E-8EB7-C8AA75FE1F15}"/>
    <cellStyle name="SAPBEXstdItemX 11" xfId="4244" xr:uid="{CEA397DD-9559-43B2-845D-3BDBC5B505C4}"/>
    <cellStyle name="SAPBEXstdItemX 12" xfId="4282" xr:uid="{7CAAE64E-C9BC-421A-8660-8F9B3B1BFC12}"/>
    <cellStyle name="SAPBEXstdItemX 13" xfId="5754" xr:uid="{15544F70-CDD7-484E-B8C4-7C3D316A545F}"/>
    <cellStyle name="SAPBEXstdItemX 14" xfId="6024" xr:uid="{7D73512E-6CAE-449F-ABE4-825F1064B1FF}"/>
    <cellStyle name="SAPBEXstdItemX 2" xfId="856" xr:uid="{42E40FD1-5E8E-4912-B337-5F8BB983618F}"/>
    <cellStyle name="SAPBEXstdItemX 2 2" xfId="1334" xr:uid="{16477056-2AFC-4819-83B2-B7BCB835D2A6}"/>
    <cellStyle name="SAPBEXstdItemX 2 2 2" xfId="2582" xr:uid="{C5359F46-8447-48AE-AF9A-675674BEE4B2}"/>
    <cellStyle name="SAPBEXstdItemX 2 2 3" xfId="3088" xr:uid="{CD05D51F-8A10-4D33-9F7E-B284ECE354A8}"/>
    <cellStyle name="SAPBEXstdItemX 2 2 4" xfId="2331" xr:uid="{DA51D8C4-C7AB-4159-8134-5E972AC5B830}"/>
    <cellStyle name="SAPBEXstdItemX 2 2 5" xfId="2694" xr:uid="{7BFD5C0F-AF6A-4ECF-8828-AD899731D1AF}"/>
    <cellStyle name="SAPBEXstdItemX 2 2 6" xfId="3683" xr:uid="{AC1D7DB7-9AE2-4C9A-BB6E-3E6083291E0D}"/>
    <cellStyle name="SAPBEXstdItemX 2 2 7" xfId="4425" xr:uid="{758A13B1-7DA1-42D4-AAFE-C25E80628515}"/>
    <cellStyle name="SAPBEXstdItemX 2 3" xfId="2133" xr:uid="{C4C4E0D9-6179-4EDE-BAB8-ABFDD0AF02CF}"/>
    <cellStyle name="SAPBEXstdItemX 2 4" xfId="2644" xr:uid="{D52027D9-C1EA-40EB-98FB-64AD671E3BFD}"/>
    <cellStyle name="SAPBEXstdItemX 2 5" xfId="1408" xr:uid="{6E9ABDD9-79B4-4CC0-9133-5CD01771FDFA}"/>
    <cellStyle name="SAPBEXstdItemX 2 6" xfId="3310" xr:uid="{88D48F44-A8A8-4C1D-9A78-829D0F113D68}"/>
    <cellStyle name="SAPBEXstdItemX 2 7" xfId="3390" xr:uid="{6FCA50E1-1334-43CA-9078-C2C918BED8DB}"/>
    <cellStyle name="SAPBEXstdItemX 2 8" xfId="3946" xr:uid="{B21648AA-792B-46FF-B7E1-F7BAC9AC8D5D}"/>
    <cellStyle name="SAPBEXstdItemX 3" xfId="992" xr:uid="{9979AB13-C2CA-4D56-A3E0-8166098FE99B}"/>
    <cellStyle name="SAPBEXstdItemX 4" xfId="1022" xr:uid="{2E905405-776B-42E8-BA91-6A3493AA08CB}"/>
    <cellStyle name="SAPBEXstdItemX 5" xfId="277" xr:uid="{0BDBE0B9-7A2E-4DE7-8D4D-F263C2D9E811}"/>
    <cellStyle name="SAPBEXstdItemX 5 2" xfId="1191" xr:uid="{0E65642B-96D5-47DA-A075-49420B23EAC1}"/>
    <cellStyle name="SAPBEXstdItemX 5 2 2" xfId="2439" xr:uid="{D37C7E5E-3ACF-4EDF-8B3D-22AFF436BFF8}"/>
    <cellStyle name="SAPBEXstdItemX 5 2 3" xfId="2945" xr:uid="{E16BBAB9-427B-4864-8A2D-D51B07B34EF9}"/>
    <cellStyle name="SAPBEXstdItemX 5 2 4" xfId="2863" xr:uid="{8ABE6A6C-8F40-44B3-829E-C3AAC2F1CD65}"/>
    <cellStyle name="SAPBEXstdItemX 5 2 5" xfId="3188" xr:uid="{48781F6D-AB95-44A7-8C25-6F43F97C9313}"/>
    <cellStyle name="SAPBEXstdItemX 5 2 6" xfId="4044" xr:uid="{FCFA0E03-7887-44AA-B3EF-04BD08D38E9E}"/>
    <cellStyle name="SAPBEXstdItemX 5 2 7" xfId="4377" xr:uid="{7923F9EE-B6AD-4EEA-9F53-3B4139B9151A}"/>
    <cellStyle name="SAPBEXstdItemX 5 3" xfId="1619" xr:uid="{A73AFF43-9A4B-4CE7-98BF-0358F09D1EF0}"/>
    <cellStyle name="SAPBEXstdItemX 5 4" xfId="1487" xr:uid="{F8E07FCD-CBD7-4AE0-B605-D908CAA3C5E0}"/>
    <cellStyle name="SAPBEXstdItemX 5 5" xfId="1877" xr:uid="{6AD98A92-69D4-41B1-A489-F9463B35B246}"/>
    <cellStyle name="SAPBEXstdItemX 5 6" xfId="3785" xr:uid="{7A8A1866-5D53-4B85-80EE-6CECF6B12108}"/>
    <cellStyle name="SAPBEXstdItemX 5 7" xfId="4157" xr:uid="{E1ADF97F-65C9-4696-8A52-F1ACA1331C88}"/>
    <cellStyle name="SAPBEXstdItemX 5 8" xfId="1885" xr:uid="{D7D1EAE5-A0B2-4FC0-B58E-8471665CF903}"/>
    <cellStyle name="SAPBEXstdItemX 6" xfId="1145" xr:uid="{C9ABFA23-C026-49E0-ACEE-C2E3E6EDA593}"/>
    <cellStyle name="SAPBEXstdItemX 6 2" xfId="2393" xr:uid="{3C89FA39-6E9D-4B39-A4F9-FFA02D5BC7E8}"/>
    <cellStyle name="SAPBEXstdItemX 6 3" xfId="2899" xr:uid="{C4312A8C-95AC-475E-AB81-8C7DA70338A5}"/>
    <cellStyle name="SAPBEXstdItemX 6 4" xfId="1798" xr:uid="{09A022EC-9577-404D-8F71-7BDA435CD4DA}"/>
    <cellStyle name="SAPBEXstdItemX 6 5" xfId="1911" xr:uid="{BE2626EC-07BE-46CC-A12F-4CB5AA9175CA}"/>
    <cellStyle name="SAPBEXstdItemX 6 6" xfId="4141" xr:uid="{7A62F637-54EF-4DA8-BBED-CE0F8FCB50A1}"/>
    <cellStyle name="SAPBEXstdItemX 6 7" xfId="4130" xr:uid="{D64850F0-94C0-4321-9CAF-15CDC756D143}"/>
    <cellStyle name="SAPBEXstdItemX 7" xfId="1449" xr:uid="{7634EDD8-7D23-4841-9B2A-50E23F12CC69}"/>
    <cellStyle name="SAPBEXstdItemX 8" xfId="2242" xr:uid="{CF441578-125B-4694-9272-A058B4F7DA41}"/>
    <cellStyle name="SAPBEXstdItemX 9" xfId="3536" xr:uid="{B0846E3C-2A90-4CFA-A7DA-310F7D32E322}"/>
    <cellStyle name="SAPBEXtitle" xfId="86" xr:uid="{94B9FB4A-5E8F-449D-B47F-2419388E2F2E}"/>
    <cellStyle name="SAPBEXtitle 2" xfId="857" xr:uid="{87C1AA6E-BC3B-425A-856E-ABBD4295E47C}"/>
    <cellStyle name="SAPBEXtitle 2 2" xfId="858" xr:uid="{51AC2B42-8553-4E5B-B13D-DD095C8BF78D}"/>
    <cellStyle name="SAPBEXtitle 2 2 2" xfId="1335" xr:uid="{C67D2503-1F7C-4213-AF02-63E0CB9FCA61}"/>
    <cellStyle name="SAPBEXtitle 2 2 2 2" xfId="2583" xr:uid="{B015BFA6-3A93-492D-8E86-76E3796BD617}"/>
    <cellStyle name="SAPBEXtitle 2 2 2 3" xfId="3089" xr:uid="{39AE5A83-6E71-42FE-9020-E617977B7622}"/>
    <cellStyle name="SAPBEXtitle 2 2 2 4" xfId="3125" xr:uid="{1A9C806B-1F16-4807-98DE-F86D631E0532}"/>
    <cellStyle name="SAPBEXtitle 2 2 2 5" xfId="3451" xr:uid="{869A8798-BA45-4BF2-8245-1C863F3DD623}"/>
    <cellStyle name="SAPBEXtitle 2 2 2 6" xfId="3391" xr:uid="{0D38B9A8-B193-47F7-979B-63D9DCB0A93F}"/>
    <cellStyle name="SAPBEXtitle 2 2 2 7" xfId="4340" xr:uid="{168362D4-1BDF-415F-9D22-824E6DAF5873}"/>
    <cellStyle name="SAPBEXtitle 2 2 3" xfId="2135" xr:uid="{086B65E4-E619-48C2-BE10-8536B74C5DEA}"/>
    <cellStyle name="SAPBEXtitle 2 2 4" xfId="2646" xr:uid="{2B893455-6F28-4AFE-AAEE-88339C45C84A}"/>
    <cellStyle name="SAPBEXtitle 2 2 5" xfId="1837" xr:uid="{32E2CA9C-7E1C-4D27-BDD3-ABEA4412A290}"/>
    <cellStyle name="SAPBEXtitle 2 2 6" xfId="2759" xr:uid="{8A445A95-28E9-406E-9BA5-920454397431}"/>
    <cellStyle name="SAPBEXtitle 2 2 7" xfId="3314" xr:uid="{8CEE3123-541C-498A-AF5B-8A8A7895ABF3}"/>
    <cellStyle name="SAPBEXtitle 2 2 8" xfId="4155" xr:uid="{737F8B1B-EEDC-482A-B720-DC019710467D}"/>
    <cellStyle name="SAPBEXtitle 3" xfId="859" xr:uid="{688035D5-01CF-4469-8968-C5F29F34E1E3}"/>
    <cellStyle name="SAPBEXtitle 3 2" xfId="860" xr:uid="{E877C252-DAAE-4B2C-82DC-B70CE8926AB4}"/>
    <cellStyle name="SAPBEXtitle 3 3" xfId="1336" xr:uid="{8F7C0B56-8E2D-43CB-AE69-4803107BF5FB}"/>
    <cellStyle name="SAPBEXtitle 3 3 2" xfId="2584" xr:uid="{BC0B5A85-E8FC-4E67-9870-53B73BAD30DD}"/>
    <cellStyle name="SAPBEXtitle 3 3 3" xfId="3090" xr:uid="{56A458FC-AFC8-4749-8840-028CCF331A83}"/>
    <cellStyle name="SAPBEXtitle 3 3 4" xfId="3273" xr:uid="{951BB714-6FF3-45E9-A80A-4716B6CD0DE2}"/>
    <cellStyle name="SAPBEXtitle 3 3 5" xfId="3634" xr:uid="{F8F6D585-EBA3-40C3-A90F-5374B10FED55}"/>
    <cellStyle name="SAPBEXtitle 3 3 6" xfId="3181" xr:uid="{E1D83730-D79B-4EEB-9AF8-515D1FB61736}"/>
    <cellStyle name="SAPBEXtitle 3 3 7" xfId="2299" xr:uid="{A45FA11B-7C99-4A79-B418-B01D65230366}"/>
    <cellStyle name="SAPBEXtitle 3 4" xfId="2136" xr:uid="{16CF4C98-808F-4AB0-B33E-D0D847905EB3}"/>
    <cellStyle name="SAPBEXtitle 3 5" xfId="2647" xr:uid="{3CF99362-97D0-4941-99FC-C88425915972}"/>
    <cellStyle name="SAPBEXtitle 3 6" xfId="2653" xr:uid="{75F1412F-3DDF-494D-A932-A111114CD655}"/>
    <cellStyle name="SAPBEXtitle 3 7" xfId="3422" xr:uid="{762831AC-0416-43D0-ADE7-D862E6852750}"/>
    <cellStyle name="SAPBEXtitle 3 8" xfId="1496" xr:uid="{38B9118E-DAB2-4B0B-833C-0022654B70EE}"/>
    <cellStyle name="SAPBEXtitle 3 9" xfId="4304" xr:uid="{6B4C68E9-4B5D-4232-A295-E1D5BB6C7A21}"/>
    <cellStyle name="SAPBEXtitle 4" xfId="993" xr:uid="{9F2BBA02-8F2E-4130-BBAB-4FD3F3F6D56A}"/>
    <cellStyle name="SAPBEXtitle 5" xfId="1021" xr:uid="{0E202866-DD89-4448-9E6D-622ED96100DD}"/>
    <cellStyle name="SAPBEXtitle 6" xfId="278" xr:uid="{ECE3810B-E6BE-411D-9DDA-CE1026EA4AF8}"/>
    <cellStyle name="SAPBEXtitle 6 2" xfId="1192" xr:uid="{FF188805-D682-41E8-AB88-328033E81179}"/>
    <cellStyle name="SAPBEXtitle 6 2 2" xfId="2440" xr:uid="{B2E750CC-FE1E-4D7B-9638-451CC245F93C}"/>
    <cellStyle name="SAPBEXtitle 6 2 3" xfId="2946" xr:uid="{328CE0AE-4158-4AAF-A643-47D4E5E6C5E0}"/>
    <cellStyle name="SAPBEXtitle 6 2 4" xfId="1755" xr:uid="{2CCAF96A-1ABE-40E6-BF50-6F845398EFBB}"/>
    <cellStyle name="SAPBEXtitle 6 2 5" xfId="3431" xr:uid="{7726501B-9017-4903-AA7F-C74FFAC72D2F}"/>
    <cellStyle name="SAPBEXtitle 6 2 6" xfId="3467" xr:uid="{F70F7990-09E1-471A-8688-172F7C26605B}"/>
    <cellStyle name="SAPBEXtitle 6 2 7" xfId="4465" xr:uid="{3E8E0717-90A9-4FCC-A5D9-DFAE4318ED67}"/>
    <cellStyle name="SAPBEXtitle 6 3" xfId="1620" xr:uid="{F2FEF289-6DCD-463B-8617-12B55FCF32B9}"/>
    <cellStyle name="SAPBEXtitle 6 4" xfId="1517" xr:uid="{96DA03BA-CA5A-466A-8F82-91E2FEB7658D}"/>
    <cellStyle name="SAPBEXtitle 6 5" xfId="2693" xr:uid="{430FF385-7849-4EFB-A15D-0CE99282B96C}"/>
    <cellStyle name="SAPBEXtitle 6 6" xfId="1855" xr:uid="{F3961017-1732-41FD-892B-604D06B0F1FF}"/>
    <cellStyle name="SAPBEXtitle 6 7" xfId="4173" xr:uid="{A886334D-1B56-4ABE-B6FC-E31A716EF5A9}"/>
    <cellStyle name="SAPBEXtitle 6 8" xfId="3739" xr:uid="{CAF67A07-CEF7-41B1-8223-80260BD8B828}"/>
    <cellStyle name="SAPBEXtitle 7" xfId="6025" xr:uid="{35F722F5-9066-42B0-9298-DEF749D7224F}"/>
    <cellStyle name="SAPBEXunassignedItem" xfId="279" xr:uid="{199D0107-BB34-4DEB-86A1-38CD908C699D}"/>
    <cellStyle name="SAPBEXunassignedItem 10" xfId="5755" xr:uid="{21494B52-5148-4974-855D-4428F4501B10}"/>
    <cellStyle name="SAPBEXunassignedItem 11" xfId="6026" xr:uid="{F34E26AB-822F-4C0F-BF8E-9F5E46C4839C}"/>
    <cellStyle name="SAPBEXunassignedItem 2" xfId="861" xr:uid="{AC2C4AB3-0AA0-4C2D-A4A0-B4135E84EC4D}"/>
    <cellStyle name="SAPBEXunassignedItem 2 2" xfId="2138" xr:uid="{58A7B0AD-8683-49ED-9628-0B498C83D165}"/>
    <cellStyle name="SAPBEXunassignedItem 2 3" xfId="2648" xr:uid="{288F1ED4-6270-421E-8002-4F2334053470}"/>
    <cellStyle name="SAPBEXunassignedItem 2 4" xfId="1836" xr:uid="{C40AED18-69AB-48C0-B786-C7B91E4F3DFC}"/>
    <cellStyle name="SAPBEXunassignedItem 2 5" xfId="2697" xr:uid="{12980551-3770-4C8A-A41D-F2209EC9C884}"/>
    <cellStyle name="SAPBEXunassignedItem 2 6" xfId="1657" xr:uid="{0DDFA619-B1F4-4A55-BFF9-C2690B1B2C1A}"/>
    <cellStyle name="SAPBEXunassignedItem 2 7" xfId="4322" xr:uid="{82A0891E-976F-4060-8C87-2495E460FD93}"/>
    <cellStyle name="SAPBEXunassignedItem 3" xfId="956" xr:uid="{E0304089-417F-4A54-90FA-40364369641E}"/>
    <cellStyle name="SAPBEXunassignedItem 3 2" xfId="2224" xr:uid="{795ECE1B-7645-47FB-9048-5E8C61F353D4}"/>
    <cellStyle name="SAPBEXunassignedItem 3 3" xfId="2731" xr:uid="{D38C3000-0C28-458E-A7CD-117DDABF7C82}"/>
    <cellStyle name="SAPBEXunassignedItem 3 4" xfId="2272" xr:uid="{657867CD-E447-4823-AB1E-8582025A6175}"/>
    <cellStyle name="SAPBEXunassignedItem 3 5" xfId="2852" xr:uid="{98431305-D4B1-4767-B506-438D7AFC8269}"/>
    <cellStyle name="SAPBEXunassignedItem 3 6" xfId="2277" xr:uid="{02AF0003-C3CE-40E3-B95D-3C89578D1875}"/>
    <cellStyle name="SAPBEXunassignedItem 3 7" xfId="4444" xr:uid="{FD3AD57C-B141-479A-B043-0ECF354A5B55}"/>
    <cellStyle name="SAPBEXunassignedItem 4" xfId="1621" xr:uid="{7AB08FFC-561B-4C8A-B4A6-2086D6915967}"/>
    <cellStyle name="SAPBEXunassignedItem 5" xfId="2168" xr:uid="{BBD237C3-45D6-4534-83C0-EE46DE4852A4}"/>
    <cellStyle name="SAPBEXunassignedItem 6" xfId="3503" xr:uid="{26B5567B-96C7-4C14-B385-A15A9D26830E}"/>
    <cellStyle name="SAPBEXunassignedItem 7" xfId="2774" xr:uid="{35EAFE4D-8067-4795-9917-133DE989637F}"/>
    <cellStyle name="SAPBEXunassignedItem 8" xfId="3392" xr:uid="{72CF116D-80D6-4874-B8CA-C8385E650004}"/>
    <cellStyle name="SAPBEXunassignedItem 9" xfId="4318" xr:uid="{196A6826-A850-44A6-B806-DA219CB6EB3A}"/>
    <cellStyle name="SAPBEXunassignedItem_East 1415 Budget model v1" xfId="862" xr:uid="{AF442958-74C7-458A-8A6F-1F21C903C1BB}"/>
    <cellStyle name="SAPBEXundefined" xfId="87" xr:uid="{550604CA-C511-4EBD-BBA6-C4A8F1DFA77A}"/>
    <cellStyle name="SAPBEXundefined 10" xfId="2241" xr:uid="{1A6B3907-403F-475E-A999-80E31501F11C}"/>
    <cellStyle name="SAPBEXundefined 11" xfId="3152" xr:uid="{8A873D77-5782-4337-B35A-0539B9BF9F31}"/>
    <cellStyle name="SAPBEXundefined 12" xfId="3466" xr:uid="{3E87FA2C-85C5-4334-A9D3-5CD43C281405}"/>
    <cellStyle name="SAPBEXundefined 13" xfId="4116" xr:uid="{DD8C4483-75EC-4AA8-B89C-73C38D254D57}"/>
    <cellStyle name="SAPBEXundefined 14" xfId="4214" xr:uid="{DEF16691-A81C-4623-BC4D-6C260B2B7136}"/>
    <cellStyle name="SAPBEXundefined 15" xfId="6027" xr:uid="{F44E040F-42A8-4AAC-AAFA-9828CBA42BAF}"/>
    <cellStyle name="SAPBEXundefined 2" xfId="863" xr:uid="{7E058BF5-3498-44FF-90E1-194F8562B592}"/>
    <cellStyle name="SAPBEXundefined 2 2" xfId="864" xr:uid="{575DBC27-65C7-415A-91F4-249A00EE9742}"/>
    <cellStyle name="SAPBEXundefined 2 2 2" xfId="1338" xr:uid="{E71FA684-33D3-4A4A-90F3-F4F525CF7659}"/>
    <cellStyle name="SAPBEXundefined 2 2 2 2" xfId="2586" xr:uid="{5F8B3DAF-2F73-4987-A7EB-C486C6351B6E}"/>
    <cellStyle name="SAPBEXundefined 2 2 2 3" xfId="3092" xr:uid="{916C0C80-9E36-447D-8921-7F05ED6E5ECB}"/>
    <cellStyle name="SAPBEXundefined 2 2 2 4" xfId="3135" xr:uid="{F692BC32-0F9D-4F7F-AE8B-C852A237B8EA}"/>
    <cellStyle name="SAPBEXundefined 2 2 2 5" xfId="3243" xr:uid="{2FA28837-D872-4A55-A34D-A370640E6F1D}"/>
    <cellStyle name="SAPBEXundefined 2 2 2 6" xfId="3781" xr:uid="{909941E7-B79A-439B-AA1F-6C31A360E612}"/>
    <cellStyle name="SAPBEXundefined 2 2 2 7" xfId="4421" xr:uid="{1DBF2CC9-821A-485D-A2F7-83EB43AA95A9}"/>
    <cellStyle name="SAPBEXundefined 2 2 3" xfId="2140" xr:uid="{D39F30A3-9D8D-46E4-87DD-AF9F2B69C764}"/>
    <cellStyle name="SAPBEXundefined 2 2 4" xfId="2650" xr:uid="{5763D2B9-7B37-4246-B0D4-AE5A834F5B2B}"/>
    <cellStyle name="SAPBEXundefined 2 2 5" xfId="1838" xr:uid="{E28C89D6-C6A0-4417-A02D-D25E521C8594}"/>
    <cellStyle name="SAPBEXundefined 2 2 6" xfId="2180" xr:uid="{3D759EBF-8A81-4E8D-8557-0A9181E00287}"/>
    <cellStyle name="SAPBEXundefined 2 2 7" xfId="4270" xr:uid="{93E230E9-BCAB-4008-8B66-A3EE4511BCA5}"/>
    <cellStyle name="SAPBEXundefined 2 2 8" xfId="4504" xr:uid="{3046B38D-B227-4E0B-8510-DD6D90B0B0F9}"/>
    <cellStyle name="SAPBEXundefined 2 3" xfId="1337" xr:uid="{8C83CF86-6A48-4DC3-8A2A-96608C5BE910}"/>
    <cellStyle name="SAPBEXundefined 2 3 2" xfId="2585" xr:uid="{6C24367C-531B-4E70-A5F3-455E5B7E78C9}"/>
    <cellStyle name="SAPBEXundefined 2 3 3" xfId="3091" xr:uid="{0924CBE9-6C48-4CA3-AE41-6468219E5C9F}"/>
    <cellStyle name="SAPBEXundefined 2 3 4" xfId="3204" xr:uid="{C741E575-9E2F-4DD6-ABEF-8FB1A556E094}"/>
    <cellStyle name="SAPBEXundefined 2 3 5" xfId="2806" xr:uid="{AE3CEFBD-718F-402B-9EA0-67A1A41F2AAC}"/>
    <cellStyle name="SAPBEXundefined 2 3 6" xfId="1647" xr:uid="{5C6E3754-874B-45C9-8EA7-37FF6161F7E3}"/>
    <cellStyle name="SAPBEXundefined 2 3 7" xfId="3428" xr:uid="{F65A8162-3704-45A2-94A2-7A8B58A8CDC7}"/>
    <cellStyle name="SAPBEXundefined 2 4" xfId="2139" xr:uid="{2403B0E0-879F-45BD-A285-156F18981344}"/>
    <cellStyle name="SAPBEXundefined 2 5" xfId="2649" xr:uid="{4ED562B5-F831-41A4-88CD-D0D0CFF1BCBC}"/>
    <cellStyle name="SAPBEXundefined 2 6" xfId="1501" xr:uid="{3518FB88-05E5-4122-A0FA-BECFE8C747E1}"/>
    <cellStyle name="SAPBEXundefined 2 7" xfId="1494" xr:uid="{EBCAEF5A-F33F-40FC-B90B-591984618753}"/>
    <cellStyle name="SAPBEXundefined 2 8" xfId="4264" xr:uid="{8A98C1B9-80CC-444C-914D-5026610E784A}"/>
    <cellStyle name="SAPBEXundefined 2 9" xfId="3789" xr:uid="{BDC3D7C6-6EA0-4029-AEB4-2D2C765E49A4}"/>
    <cellStyle name="SAPBEXundefined 3" xfId="865" xr:uid="{FF02789D-CE85-4ADA-8B33-473AF8728609}"/>
    <cellStyle name="SAPBEXundefined 3 2" xfId="866" xr:uid="{142F2652-7E3C-4E08-ABEF-802A2DE019DD}"/>
    <cellStyle name="SAPBEXundefined 3 2 2" xfId="1340" xr:uid="{86D7DC3C-DC9B-4A64-ADFF-8F05053C8DB5}"/>
    <cellStyle name="SAPBEXundefined 3 2 2 2" xfId="2588" xr:uid="{0270F3D2-4D6C-4D48-ABE4-3DAE8AFF08B3}"/>
    <cellStyle name="SAPBEXundefined 3 2 2 3" xfId="3094" xr:uid="{33E37324-7BC8-4381-B4E6-E97866598928}"/>
    <cellStyle name="SAPBEXundefined 3 2 2 4" xfId="1751" xr:uid="{E27FC679-25DE-4671-8254-E0CA2D83BD57}"/>
    <cellStyle name="SAPBEXundefined 3 2 2 5" xfId="3948" xr:uid="{9BA80955-D372-4901-8B83-7B20EAAD3220}"/>
    <cellStyle name="SAPBEXundefined 3 2 2 6" xfId="3835" xr:uid="{89A3E4D6-7467-44A1-A1F4-083E8CF22746}"/>
    <cellStyle name="SAPBEXundefined 3 2 2 7" xfId="4400" xr:uid="{4C4DDB3F-6EF3-47E3-A824-D209A88567B5}"/>
    <cellStyle name="SAPBEXundefined 3 2 3" xfId="2142" xr:uid="{A683A4C7-3D9F-414A-A500-E51148F288F8}"/>
    <cellStyle name="SAPBEXundefined 3 2 4" xfId="2652" xr:uid="{7AFB0AEA-4DD5-4507-9A21-E71C29C0A931}"/>
    <cellStyle name="SAPBEXundefined 3 2 5" xfId="1835" xr:uid="{C48B6CF7-90FC-4CDB-A876-8EE2E1B0D61D}"/>
    <cellStyle name="SAPBEXundefined 3 2 6" xfId="1834" xr:uid="{2A4CA4EE-632F-40C1-AB88-E3B29E7A576E}"/>
    <cellStyle name="SAPBEXundefined 3 2 7" xfId="4265" xr:uid="{7C2E9B65-69DF-4948-8E20-66B32E0146C7}"/>
    <cellStyle name="SAPBEXundefined 3 2 8" xfId="2356" xr:uid="{81917F3D-58C8-4B44-A710-7F1AE1ADA4B2}"/>
    <cellStyle name="SAPBEXundefined 3 3" xfId="1339" xr:uid="{022AAA17-C189-4254-A5E7-A42C888C2491}"/>
    <cellStyle name="SAPBEXundefined 3 3 2" xfId="2587" xr:uid="{2D5C1C47-D8FA-4B4D-B489-3999828D8EC5}"/>
    <cellStyle name="SAPBEXundefined 3 3 3" xfId="3093" xr:uid="{F8F7317D-27C8-4489-8398-51FA0B9F2431}"/>
    <cellStyle name="SAPBEXundefined 3 3 4" xfId="3127" xr:uid="{FD94FA5F-A55C-4433-8713-719598923888}"/>
    <cellStyle name="SAPBEXundefined 3 3 5" xfId="1474" xr:uid="{AAFF5644-233A-4F31-B112-E719008B2581}"/>
    <cellStyle name="SAPBEXundefined 3 3 6" xfId="4266" xr:uid="{91CF668B-C69E-471E-8DCD-E23B1723BD6A}"/>
    <cellStyle name="SAPBEXundefined 3 3 7" xfId="2349" xr:uid="{A9BE54FA-EFB5-4AA5-8958-083B3B404D2B}"/>
    <cellStyle name="SAPBEXundefined 3 4" xfId="2141" xr:uid="{0BBD8CE2-D3A6-4B6B-A479-6301DC0EE186}"/>
    <cellStyle name="SAPBEXundefined 3 5" xfId="2651" xr:uid="{7F37EC64-4A43-4093-96BD-6C2055EC4050}"/>
    <cellStyle name="SAPBEXundefined 3 6" xfId="2654" xr:uid="{1E198714-1EC2-4EBF-A0AF-E722F9259621}"/>
    <cellStyle name="SAPBEXundefined 3 7" xfId="2795" xr:uid="{7CA506A8-710A-4B4D-8327-1EB2D4D1B6BC}"/>
    <cellStyle name="SAPBEXundefined 3 8" xfId="4269" xr:uid="{1DDE67D6-87D5-473B-90D5-9FF9F19DC8CD}"/>
    <cellStyle name="SAPBEXundefined 3 9" xfId="4305" xr:uid="{5FB996D6-2EB7-42A0-B930-FD8D6208F5A8}"/>
    <cellStyle name="SAPBEXundefined 4" xfId="994" xr:uid="{C12C015C-6C8E-4FD1-A157-2144356B0C81}"/>
    <cellStyle name="SAPBEXundefined 5" xfId="1058" xr:uid="{922376D4-4C7E-47FB-AEF3-B9AB47A08940}"/>
    <cellStyle name="SAPBEXundefined 5 2" xfId="1367" xr:uid="{CBEEEDDD-7AD5-454B-BB63-15A3173B2A58}"/>
    <cellStyle name="SAPBEXundefined 5 2 2" xfId="2615" xr:uid="{8D8E5ABA-61CD-4903-B5F9-B578CAF5834F}"/>
    <cellStyle name="SAPBEXundefined 5 2 3" xfId="3121" xr:uid="{772C2AD2-098D-435B-BC9F-56049F88057E}"/>
    <cellStyle name="SAPBEXundefined 5 2 4" xfId="1777" xr:uid="{51484150-E3D2-45F9-927D-66EB12244573}"/>
    <cellStyle name="SAPBEXundefined 5 2 5" xfId="3446" xr:uid="{63AC8F01-2D77-4B49-8F88-78B8D4EE855F}"/>
    <cellStyle name="SAPBEXundefined 5 2 6" xfId="4278" xr:uid="{5597D734-CC45-4FB7-8FFB-5DA8386DAF3A}"/>
    <cellStyle name="SAPBEXundefined 5 2 7" xfId="4378" xr:uid="{92230EE6-D5D0-461E-BC89-AC2E59CB5371}"/>
    <cellStyle name="SAPBEXundefined 5 3" xfId="2317" xr:uid="{B301BE08-3E04-47D3-95DA-6069E9EDB1E1}"/>
    <cellStyle name="SAPBEXundefined 5 4" xfId="2815" xr:uid="{13D40146-5CE7-4254-98A2-173D1AEC082B}"/>
    <cellStyle name="SAPBEXundefined 5 5" xfId="1810" xr:uid="{23D41145-2270-41E0-9BB2-E73E1F08E796}"/>
    <cellStyle name="SAPBEXundefined 5 6" xfId="3772" xr:uid="{52298489-9D15-4542-8F38-57B70AAAAA44}"/>
    <cellStyle name="SAPBEXundefined 5 7" xfId="3874" xr:uid="{E718DF88-A37D-4E42-8280-9908392A576A}"/>
    <cellStyle name="SAPBEXundefined 5 8" xfId="4448" xr:uid="{97B9175F-A2FD-4529-8C77-E353B5AC2A03}"/>
    <cellStyle name="SAPBEXundefined 6" xfId="1020" xr:uid="{354D4BD3-8E7A-43F6-8386-DF672605A4F7}"/>
    <cellStyle name="SAPBEXundefined 7" xfId="280" xr:uid="{0CDDC453-C32E-4126-BE65-9B59C9957FC0}"/>
    <cellStyle name="SAPBEXundefined 7 2" xfId="1193" xr:uid="{4777E53A-5B4E-4CAF-94D1-CF1C62485F2A}"/>
    <cellStyle name="SAPBEXundefined 7 2 2" xfId="2441" xr:uid="{64EA2E31-7128-4189-93D7-63B863E12F4F}"/>
    <cellStyle name="SAPBEXundefined 7 2 3" xfId="2947" xr:uid="{55631B60-C4C7-4700-B7F3-20718AAD8A34}"/>
    <cellStyle name="SAPBEXundefined 7 2 4" xfId="2227" xr:uid="{DD2A2070-7A70-48A4-AB99-296AA5324683}"/>
    <cellStyle name="SAPBEXundefined 7 2 5" xfId="3264" xr:uid="{602A8A20-ADD0-420E-82CA-1987FF998817}"/>
    <cellStyle name="SAPBEXundefined 7 2 6" xfId="3803" xr:uid="{F546A78A-26E8-4085-9B09-8169972DB1E7}"/>
    <cellStyle name="SAPBEXundefined 7 2 7" xfId="4238" xr:uid="{82F7E139-953E-4ED7-AA3D-019749B2E9E4}"/>
    <cellStyle name="SAPBEXundefined 7 3" xfId="1622" xr:uid="{67D053D7-9C0B-48EC-ABB7-CB86A33634BB}"/>
    <cellStyle name="SAPBEXundefined 7 4" xfId="1924" xr:uid="{C7A591F4-5267-412E-A6DE-F1B0BBD6467B}"/>
    <cellStyle name="SAPBEXundefined 7 5" xfId="3504" xr:uid="{B9E079D0-06C8-46DF-AEFE-4271AC7B0E1B}"/>
    <cellStyle name="SAPBEXundefined 7 6" xfId="3817" xr:uid="{60BA04C7-05E4-4322-A464-C100F394146B}"/>
    <cellStyle name="SAPBEXundefined 7 7" xfId="4108" xr:uid="{47DD97DE-FF04-476A-904D-9115BE169DB6}"/>
    <cellStyle name="SAPBEXundefined 7 8" xfId="4114" xr:uid="{10F1237B-4C10-4207-88F7-BE65B977DAAA}"/>
    <cellStyle name="SAPBEXundefined 8" xfId="1146" xr:uid="{A7DAA987-F01E-4626-B7FB-8A436BB8682D}"/>
    <cellStyle name="SAPBEXundefined 8 2" xfId="2394" xr:uid="{6E379BFC-3757-4E46-994C-B10B3C49416B}"/>
    <cellStyle name="SAPBEXundefined 8 3" xfId="2900" xr:uid="{3DF661DF-2B44-4952-9479-CDEC77565436}"/>
    <cellStyle name="SAPBEXundefined 8 4" xfId="2664" xr:uid="{E51E19C4-424D-4579-BDAF-A9727725FE88}"/>
    <cellStyle name="SAPBEXundefined 8 5" xfId="3908" xr:uid="{FCF1E6A1-5125-4506-8C57-46B33CAEE07E}"/>
    <cellStyle name="SAPBEXundefined 8 6" xfId="4123" xr:uid="{C486176A-75CE-4A7E-961B-44F2F52208A8}"/>
    <cellStyle name="SAPBEXundefined 8 7" xfId="4502" xr:uid="{B6BC556B-DE9D-4F9B-B956-C1506DC3F4A8}"/>
    <cellStyle name="SAPBEXundefined 9" xfId="1450" xr:uid="{D62F8F52-4EE9-4DD4-8B7E-82394D434C40}"/>
    <cellStyle name="Sheet Title" xfId="88" xr:uid="{1A091447-94F2-4DF2-A7C2-1361F01450E2}"/>
    <cellStyle name="Sheet Title 2" xfId="5756" xr:uid="{9A203A02-1101-458A-B9B6-1DD0B85F09C6}"/>
    <cellStyle name="Standard_Anpassen der Amortisation" xfId="867" xr:uid="{DF4E117B-FCF6-4E33-B898-1ED6C59F9BEE}"/>
    <cellStyle name="Style 1" xfId="868" xr:uid="{CDDD63CA-6A70-41E2-8ACB-68345249C87A}"/>
    <cellStyle name="Style 1 2" xfId="869" xr:uid="{FC42DAA6-F781-489E-9C3D-0B0D07F634A4}"/>
    <cellStyle name="Style 1 2 2" xfId="870" xr:uid="{2E393C75-DC38-4D50-BEB7-1414C2052CB8}"/>
    <cellStyle name="Style 1 3" xfId="871" xr:uid="{B409E418-C892-4EA5-B390-DB012DC3A44B}"/>
    <cellStyle name="Style 1 4" xfId="872" xr:uid="{821935BA-19F7-4D4E-B930-4DC44D18C6E6}"/>
    <cellStyle name="Style 1 4 2" xfId="873" xr:uid="{F8F62535-6950-41E8-9462-90BD1BC360B7}"/>
    <cellStyle name="Style 1 5" xfId="874" xr:uid="{8329470D-115D-4057-8197-594319CFE0DA}"/>
    <cellStyle name="Style 1 5 2" xfId="875" xr:uid="{A1606D6C-20C6-4397-A371-F399B25E9370}"/>
    <cellStyle name="Style 1 6" xfId="876" xr:uid="{9A8A5163-0E12-4EEE-B524-0D10F070D189}"/>
    <cellStyle name="Style 1 7" xfId="5757" xr:uid="{66A50218-83AA-4404-8A3A-E8F0B413D93F}"/>
    <cellStyle name="Style 1_EAST Q3 Summary" xfId="877" xr:uid="{3C501FD9-1C0E-49FD-9E9B-F20EA6C73B59}"/>
    <cellStyle name="Style 2" xfId="5869" xr:uid="{B7A92A44-D837-4B6B-B357-945735856828}"/>
    <cellStyle name="Sub-total" xfId="878" xr:uid="{4BDD2C4C-F752-4503-88FB-B5395ABF1D1E}"/>
    <cellStyle name="Sub-total 2" xfId="2152" xr:uid="{6A74BEBD-514C-46C8-B82A-3E2BDC7C8E99}"/>
    <cellStyle name="Sub-total 3" xfId="2660" xr:uid="{DA294AF1-EBE3-46AD-85F0-B7E0CF3FD402}"/>
    <cellStyle name="Sub-total 4" xfId="1631" xr:uid="{182FC526-6CD3-49DB-A2D4-90DABC7F2CE5}"/>
    <cellStyle name="Sub-total 5" xfId="1537" xr:uid="{FCE25099-FCD9-4A00-96B1-1C8FD7A1D2DF}"/>
    <cellStyle name="Sub-total 6" xfId="1555" xr:uid="{8C842D37-7C0D-49AC-B2A0-1F686EDF849C}"/>
    <cellStyle name="Sub-total 7" xfId="4443" xr:uid="{AB9F77F4-731B-4819-BA86-A29FB9DC66E5}"/>
    <cellStyle name="swpBody01" xfId="879" xr:uid="{BD4772DF-84CE-4CC1-A022-703FD4D0AC74}"/>
    <cellStyle name="swpBody01 2" xfId="5758" xr:uid="{927953E1-07FD-4C1F-9CAE-BF69B0C6B308}"/>
    <cellStyle name="Title 2" xfId="881" xr:uid="{D2753C2B-5E9A-413A-BE63-18C7AB962B97}"/>
    <cellStyle name="Title 2 2" xfId="882" xr:uid="{B3FA0959-2947-4F2C-BBAE-3A5234943925}"/>
    <cellStyle name="Title 2 3" xfId="5759" xr:uid="{4127F02D-63D5-4540-BD4E-E654AAD5FA72}"/>
    <cellStyle name="Title 3" xfId="893" xr:uid="{01502C8E-08C9-4A41-940E-0F72831E6C62}"/>
    <cellStyle name="Title 3 2" xfId="5760" xr:uid="{3CD900D2-E6C9-4005-8234-A061B3BDFCE5}"/>
    <cellStyle name="Title 4" xfId="880" xr:uid="{DF7D16E9-4924-4CE5-9104-1492D9D9687F}"/>
    <cellStyle name="Title 5" xfId="159" xr:uid="{9D3BCA66-7431-48DA-A251-B874A6309FA0}"/>
    <cellStyle name="Title 6" xfId="140" xr:uid="{71435760-4605-45E9-9EC1-EEEFEDD9ADE0}"/>
    <cellStyle name="Total 1" xfId="883" xr:uid="{0B693D32-4E79-4B68-8D64-545CD028F3EA}"/>
    <cellStyle name="Total 1 2" xfId="2157" xr:uid="{374E64FC-2689-4ED4-AF98-0C0BD9C5DD50}"/>
    <cellStyle name="Total 1 2 2" xfId="5868" xr:uid="{0852E69E-70CE-4F82-B98A-332E78B9A967}"/>
    <cellStyle name="Total 1 3" xfId="2665" xr:uid="{9DF99DBE-12DE-43F0-81BE-5BE4FB45D923}"/>
    <cellStyle name="Total 1 4" xfId="2821" xr:uid="{70389B15-9C15-4966-91F0-55DEA0C2CBBC}"/>
    <cellStyle name="Total 1 5" xfId="2702" xr:uid="{482F1946-EA12-479D-AE10-B1C2B933BE0E}"/>
    <cellStyle name="Total 1 6" xfId="4017" xr:uid="{E8645B3A-C55F-4A7F-93E0-A51B247B8B9B}"/>
    <cellStyle name="Total 1 7" xfId="4505" xr:uid="{3BBD244D-4508-4D49-A8DF-6786C7C5986F}"/>
    <cellStyle name="Total 1 8" xfId="5761" xr:uid="{2D894456-AE61-4A18-98F7-9A1962646955}"/>
    <cellStyle name="Total 2" xfId="281" xr:uid="{A76A4577-218E-4D6E-8F77-CE8CF87FFE46}"/>
    <cellStyle name="Total 2 10" xfId="4239" xr:uid="{2C7873F9-0226-47C6-B097-DCE53CC81703}"/>
    <cellStyle name="Total 2 11" xfId="5762" xr:uid="{5767F74C-3B27-45F0-BBD5-558BE4D74B78}"/>
    <cellStyle name="Total 2 12" xfId="6028" xr:uid="{1EAF2631-C104-475C-B9A1-797A39A2FA61}"/>
    <cellStyle name="Total 2 2" xfId="885" xr:uid="{098ADFFE-3DBC-4010-914D-316BA595396A}"/>
    <cellStyle name="Total 2 2 2" xfId="1342" xr:uid="{9B81B659-5F89-4C3F-9C16-1A70C79EA8C4}"/>
    <cellStyle name="Total 2 2 2 2" xfId="2590" xr:uid="{C81263F0-28B2-44AB-988E-49DA05CEB88A}"/>
    <cellStyle name="Total 2 2 2 3" xfId="3096" xr:uid="{35DB7B0F-DFC5-4792-AEEB-CEC49C78D41A}"/>
    <cellStyle name="Total 2 2 2 4" xfId="1690" xr:uid="{C43AF49A-4371-4BE4-B0EB-033D965300BD}"/>
    <cellStyle name="Total 2 2 2 5" xfId="3433" xr:uid="{3EBE5043-1DE3-44B8-AF4E-7C899B15E8C2}"/>
    <cellStyle name="Total 2 2 2 6" xfId="1833" xr:uid="{91455F8C-5B4B-44B1-A023-4F659C2FE495}"/>
    <cellStyle name="Total 2 2 2 7" xfId="4410" xr:uid="{B798A5AA-9303-4AD0-BD43-8E48243F913C}"/>
    <cellStyle name="Total 2 2 3" xfId="2159" xr:uid="{812F5F0D-FE00-4EF6-B59E-BE20F6F939AC}"/>
    <cellStyle name="Total 2 2 4" xfId="2667" xr:uid="{11B8B244-0CA1-4598-802B-4F4FDBB12069}"/>
    <cellStyle name="Total 2 2 5" xfId="2749" xr:uid="{6F51DBDB-0FC9-40C0-9E9B-65D960EC449F}"/>
    <cellStyle name="Total 2 2 6" xfId="3983" xr:uid="{B5F6BB0C-09A0-48C1-A52B-B04825EB3242}"/>
    <cellStyle name="Total 2 2 7" xfId="2340" xr:uid="{1DB2685A-A8FC-43C9-82D8-E50F35B2CB45}"/>
    <cellStyle name="Total 2 2 8" xfId="4085" xr:uid="{F2E88262-A80C-47A7-8FFC-E680CA96771B}"/>
    <cellStyle name="Total 2 3" xfId="884" xr:uid="{5D4DB370-717F-44FB-A4D7-BC0578364679}"/>
    <cellStyle name="Total 2 3 2" xfId="1341" xr:uid="{41E871A6-A69B-4A2C-8D09-20BEA34A50BE}"/>
    <cellStyle name="Total 2 3 2 2" xfId="2589" xr:uid="{D2F3BC85-C349-4309-8911-0E437F107C11}"/>
    <cellStyle name="Total 2 3 2 3" xfId="3095" xr:uid="{1244F68C-328F-4D52-9A90-E37E4CDAE887}"/>
    <cellStyle name="Total 2 3 2 4" xfId="3128" xr:uid="{96A2FEBC-7CF5-4473-857D-34110A7A59F0}"/>
    <cellStyle name="Total 2 3 2 5" xfId="3664" xr:uid="{3B567B37-22CE-4162-A57E-3F927D1E1C0E}"/>
    <cellStyle name="Total 2 3 2 6" xfId="3818" xr:uid="{8C01BC8C-98C9-4259-AE42-8E986C70CEDF}"/>
    <cellStyle name="Total 2 3 2 7" xfId="4366" xr:uid="{006A27FF-EFCB-423D-B5BE-665876A607E3}"/>
    <cellStyle name="Total 2 3 3" xfId="2158" xr:uid="{C97DF493-7B66-45D8-8081-DC1F4B2A5862}"/>
    <cellStyle name="Total 2 3 4" xfId="2666" xr:uid="{7D3523BD-9B2F-42CF-8B49-3B56F8155AC3}"/>
    <cellStyle name="Total 2 3 5" xfId="2850" xr:uid="{08842624-C0D5-4C7F-9E17-7BA31913D0EB}"/>
    <cellStyle name="Total 2 3 6" xfId="3984" xr:uid="{F59DF2BD-4592-465F-91FA-E78B2C4A5FFA}"/>
    <cellStyle name="Total 2 3 7" xfId="4195" xr:uid="{5046E323-796D-4899-8262-B9816DAEDBDC}"/>
    <cellStyle name="Total 2 3 8" xfId="4334" xr:uid="{6BD57F8E-C883-4002-9E76-015CCEBF881C}"/>
    <cellStyle name="Total 2 4" xfId="1194" xr:uid="{7C8C53CB-728B-4476-8B63-954ED693CDB4}"/>
    <cellStyle name="Total 2 4 2" xfId="2442" xr:uid="{08487BC0-C8CE-46BD-AA71-44E1E2B7516E}"/>
    <cellStyle name="Total 2 4 3" xfId="2948" xr:uid="{5A19CADE-D461-4414-90B7-55CB0BA8B4B5}"/>
    <cellStyle name="Total 2 4 4" xfId="3356" xr:uid="{21CE94B9-A2F2-419B-92DF-89732B3F48BD}"/>
    <cellStyle name="Total 2 4 5" xfId="3755" xr:uid="{AAD5AFC8-4ECC-4E49-8CA1-F17A9964C688}"/>
    <cellStyle name="Total 2 4 6" xfId="3624" xr:uid="{49181D77-5C86-4564-94D1-7A4E3AE057EA}"/>
    <cellStyle name="Total 2 4 7" xfId="4383" xr:uid="{5DF1329A-755B-44E3-A9B7-2708E3333AC9}"/>
    <cellStyle name="Total 2 5" xfId="1623" xr:uid="{CEFCB420-A85B-4B40-AF6F-57D80E3819BF}"/>
    <cellStyle name="Total 2 6" xfId="1922" xr:uid="{E0D404D3-3E64-44E0-B9AD-FC26F56BA639}"/>
    <cellStyle name="Total 2 7" xfId="2768" xr:uid="{BBC7F879-BF32-4009-9BA3-0969C85C7B51}"/>
    <cellStyle name="Total 2 8" xfId="3363" xr:uid="{36BAB609-8958-4C54-B007-F6085968141D}"/>
    <cellStyle name="Total 2 9" xfId="4066" xr:uid="{785F7A02-B53F-422C-AECF-56EB35090546}"/>
    <cellStyle name="Total 3" xfId="909" xr:uid="{4DF128B3-B94A-4CCD-B647-9172E0A72A1E}"/>
    <cellStyle name="Total 3 2" xfId="5763" xr:uid="{BFB32E04-923C-48F6-AB54-015CDE9F01CB}"/>
    <cellStyle name="Total 3 3" xfId="6029" xr:uid="{F07047E3-A58F-4106-A6CF-8114AE17BF3F}"/>
    <cellStyle name="Total 4" xfId="175" xr:uid="{2B34966E-2D53-4352-B1B7-0182EED3A194}"/>
    <cellStyle name="Total 5" xfId="141" xr:uid="{DC263CF0-0215-4B1B-9078-3189E4E8E186}"/>
    <cellStyle name="Total 5 2" xfId="1152" xr:uid="{F230BA40-112B-4363-806E-D76772C033FF}"/>
    <cellStyle name="Total 5 2 2" xfId="2400" xr:uid="{E6A1DEDF-9D5A-43B6-B83B-F63BE86801C2}"/>
    <cellStyle name="Total 5 2 3" xfId="2906" xr:uid="{F2BC0F14-4AC0-4EBF-8850-DE212267F731}"/>
    <cellStyle name="Total 5 2 4" xfId="2065" xr:uid="{A18E6461-19A6-4408-B6A5-7CF6F38B90C7}"/>
    <cellStyle name="Total 5 2 5" xfId="3955" xr:uid="{1F24080C-6462-45AC-B8A3-5E4582C378A1}"/>
    <cellStyle name="Total 5 2 6" xfId="3860" xr:uid="{5EDB13A5-1FC2-4AE9-A4B2-CC35FDCC40A5}"/>
    <cellStyle name="Total 5 2 7" xfId="4484" xr:uid="{EE3D7ED9-4094-4B9A-B962-16353016C056}"/>
    <cellStyle name="Total 5 3" xfId="1500" xr:uid="{D2061C61-0416-48D3-8A5D-3976F0845EE6}"/>
    <cellStyle name="Total 5 4" xfId="2230" xr:uid="{A55D6245-72EF-473E-BC65-D3DEFA818F1C}"/>
    <cellStyle name="Total 5 5" xfId="3530" xr:uid="{A8F66A73-53FE-4936-97A5-CC5E0E08BA3E}"/>
    <cellStyle name="Total 5 6" xfId="3635" xr:uid="{5924B6C9-887C-429E-BFB3-04BCAC13362D}"/>
    <cellStyle name="Total 5 7" xfId="1458" xr:uid="{5DE423C4-2AE6-41F8-9C08-741D5E497961}"/>
    <cellStyle name="Total 5 8" xfId="4164" xr:uid="{6FF4F0DB-A3B2-41E8-B893-90F9E1DD9FDC}"/>
    <cellStyle name="Totals" xfId="886" xr:uid="{8F8AEC79-02FC-438D-88CF-6D8BFB19751A}"/>
    <cellStyle name="User Input" xfId="5" xr:uid="{A7065D57-8A16-4108-866A-36257493668F}"/>
    <cellStyle name="User Input 2" xfId="6089" xr:uid="{BCAB0299-F179-449C-861B-E78CCDE4B6BC}"/>
    <cellStyle name="Währung [0]_Compiling Utility Macros" xfId="887" xr:uid="{04AB69C2-53A5-42FF-A8D3-698CAA5A06BA}"/>
    <cellStyle name="Währung_Compiling Utility Macros" xfId="888" xr:uid="{95F6EA53-9BBC-4A3E-B266-001F8F6986AF}"/>
    <cellStyle name="Warning Text 2" xfId="282" xr:uid="{2F1BDF40-7980-43F1-8F00-0EF6C103D6CB}"/>
    <cellStyle name="Warning Text 2 2" xfId="890" xr:uid="{9756869F-CD26-4275-8E56-320FBB9E15D5}"/>
    <cellStyle name="Warning Text 2 3" xfId="889" xr:uid="{C390A2D7-9D72-42AA-B134-4A6BAD29FE3B}"/>
    <cellStyle name="Warning Text 2 4" xfId="5765" xr:uid="{E6DEC116-FF6C-41C5-A7D5-8F0C43CF8B2E}"/>
    <cellStyle name="Warning Text 3" xfId="891" xr:uid="{E8D8088E-9CED-44EE-B37B-4526B119D0C8}"/>
    <cellStyle name="Warning Text 3 2" xfId="5766" xr:uid="{7DBE5A50-6E26-40FD-A7AF-C93CA2C12C8D}"/>
    <cellStyle name="Warning Text 4" xfId="906" xr:uid="{17C4CD1F-4B0E-4047-96C2-33CC818B6234}"/>
    <cellStyle name="Warning Text 5" xfId="172" xr:uid="{B323E4CA-D8D4-47EE-9CE4-CD02891A6D43}"/>
    <cellStyle name="Warning Text 6" xfId="142" xr:uid="{D467C304-ACE4-4C58-9410-B8C43269F420}"/>
    <cellStyle name="Year" xfId="5873" xr:uid="{66D6B31E-9268-47DA-99DC-0C8DF86CE6E7}"/>
    <cellStyle name="Yellow" xfId="892" xr:uid="{109586ED-6BE3-4959-BEA0-22F8F4B7F31E}"/>
    <cellStyle name="Yellow 2" xfId="5768" xr:uid="{7843056B-C234-4F47-B516-13509CCB4887}"/>
    <cellStyle name="Yellow 2 2" xfId="5769" xr:uid="{21E4E1D4-8A31-417C-804C-B484EF040F96}"/>
    <cellStyle name="Yellow 2 3" xfId="5770" xr:uid="{EA5CE4B5-5F1C-4C18-98C8-CDDB512A9A92}"/>
    <cellStyle name="Yellow 2 4" xfId="5771" xr:uid="{542891C9-7212-4421-AC10-95CB81ACACA3}"/>
    <cellStyle name="Yellow 2 5" xfId="5772" xr:uid="{E8AAA2E9-1EBF-4139-A08D-19DB164D1008}"/>
    <cellStyle name="Yellow 2 6" xfId="5773" xr:uid="{788EA516-9152-4BCF-AE5A-05952357D074}"/>
    <cellStyle name="Yellow 2 7" xfId="5774" xr:uid="{D90F1427-0E64-4194-B351-29070ED640B2}"/>
    <cellStyle name="Yellow 2 8" xfId="5775" xr:uid="{3E5EE38F-5500-493C-888D-1BB4CA426C21}"/>
    <cellStyle name="Yellow 3" xfId="5767" xr:uid="{97CF2583-920A-42E5-9B76-7046F6CC82B7}"/>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numFmt numFmtId="171" formatCode="0.0%"/>
      <fill>
        <patternFill patternType="none">
          <bgColor auto="1"/>
        </patternFill>
      </fill>
    </dxf>
  </dxfs>
  <tableStyles count="0" defaultTableStyle="TableStyleMedium2" defaultPivotStyle="PivotStyleLight16"/>
  <colors>
    <mruColors>
      <color rgb="FFC0C0C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theme" Target="theme/theme1.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eetMetadata" Target="metadata.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sharedStrings" Target="sharedString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84425</xdr:colOff>
      <xdr:row>1</xdr:row>
      <xdr:rowOff>12400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xdr:row>
      <xdr:rowOff>95251</xdr:rowOff>
    </xdr:from>
    <xdr:ext cx="2723809" cy="352424"/>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1925" y="2000251"/>
          <a:ext cx="2723809" cy="352424"/>
        </a:xfrm>
        <a:prstGeom prst="rect">
          <a:avLst/>
        </a:prstGeom>
      </xdr:spPr>
    </xdr:pic>
    <xdr:clientData/>
  </xdr:oneCellAnchor>
  <xdr:oneCellAnchor>
    <xdr:from>
      <xdr:col>1</xdr:col>
      <xdr:colOff>76200</xdr:colOff>
      <xdr:row>46</xdr:row>
      <xdr:rowOff>38099</xdr:rowOff>
    </xdr:from>
    <xdr:ext cx="1702381" cy="238125"/>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85800" y="9182099"/>
          <a:ext cx="1702381" cy="238125"/>
        </a:xfrm>
        <a:prstGeom prst="rect">
          <a:avLst/>
        </a:prstGeom>
      </xdr:spPr>
    </xdr:pic>
    <xdr:clientData/>
  </xdr:oneCellAnchor>
  <xdr:oneCellAnchor>
    <xdr:from>
      <xdr:col>0</xdr:col>
      <xdr:colOff>47625</xdr:colOff>
      <xdr:row>26</xdr:row>
      <xdr:rowOff>21754</xdr:rowOff>
    </xdr:from>
    <xdr:ext cx="3629025" cy="433109"/>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47625" y="5355754"/>
          <a:ext cx="3629025" cy="433109"/>
        </a:xfrm>
        <a:prstGeom prst="rect">
          <a:avLst/>
        </a:prstGeom>
      </xdr:spPr>
    </xdr:pic>
    <xdr:clientData/>
  </xdr:oneCellAnchor>
  <xdr:oneCellAnchor>
    <xdr:from>
      <xdr:col>0</xdr:col>
      <xdr:colOff>161925</xdr:colOff>
      <xdr:row>93</xdr:row>
      <xdr:rowOff>38100</xdr:rowOff>
    </xdr:from>
    <xdr:ext cx="3200000" cy="314286"/>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61925" y="18135600"/>
          <a:ext cx="3200000" cy="314286"/>
        </a:xfrm>
        <a:prstGeom prst="rect">
          <a:avLst/>
        </a:prstGeom>
      </xdr:spPr>
    </xdr:pic>
    <xdr:clientData/>
  </xdr:oneCellAnchor>
  <xdr:oneCellAnchor>
    <xdr:from>
      <xdr:col>1</xdr:col>
      <xdr:colOff>19050</xdr:colOff>
      <xdr:row>106</xdr:row>
      <xdr:rowOff>28575</xdr:rowOff>
    </xdr:from>
    <xdr:ext cx="1895238" cy="295238"/>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628650" y="20602575"/>
          <a:ext cx="1895238" cy="295238"/>
        </a:xfrm>
        <a:prstGeom prst="rect">
          <a:avLst/>
        </a:prstGeom>
      </xdr:spPr>
    </xdr:pic>
    <xdr:clientData/>
  </xdr:oneCellAnchor>
  <xdr:oneCellAnchor>
    <xdr:from>
      <xdr:col>1</xdr:col>
      <xdr:colOff>9525</xdr:colOff>
      <xdr:row>117</xdr:row>
      <xdr:rowOff>38100</xdr:rowOff>
    </xdr:from>
    <xdr:ext cx="2600000" cy="209524"/>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619125" y="22707600"/>
          <a:ext cx="2600000" cy="209524"/>
        </a:xfrm>
        <a:prstGeom prst="rect">
          <a:avLst/>
        </a:prstGeom>
      </xdr:spPr>
    </xdr:pic>
    <xdr:clientData/>
  </xdr:oneCellAnchor>
  <xdr:oneCellAnchor>
    <xdr:from>
      <xdr:col>1</xdr:col>
      <xdr:colOff>28575</xdr:colOff>
      <xdr:row>130</xdr:row>
      <xdr:rowOff>57150</xdr:rowOff>
    </xdr:from>
    <xdr:ext cx="3219048" cy="219048"/>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638175" y="25203150"/>
          <a:ext cx="3219048" cy="219048"/>
        </a:xfrm>
        <a:prstGeom prst="rect">
          <a:avLst/>
        </a:prstGeom>
      </xdr:spPr>
    </xdr:pic>
    <xdr:clientData/>
  </xdr:oneCellAnchor>
  <xdr:oneCellAnchor>
    <xdr:from>
      <xdr:col>1</xdr:col>
      <xdr:colOff>876300</xdr:colOff>
      <xdr:row>144</xdr:row>
      <xdr:rowOff>38100</xdr:rowOff>
    </xdr:from>
    <xdr:ext cx="2409825" cy="507756"/>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1219200" y="27851100"/>
          <a:ext cx="2409825" cy="5077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3619500</xdr:colOff>
          <xdr:row>73</xdr:row>
          <xdr:rowOff>146050</xdr:rowOff>
        </xdr:from>
        <xdr:to>
          <xdr:col>2</xdr:col>
          <xdr:colOff>381000</xdr:colOff>
          <xdr:row>75</xdr:row>
          <xdr:rowOff>57150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A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91</xdr:row>
          <xdr:rowOff>38100</xdr:rowOff>
        </xdr:from>
        <xdr:to>
          <xdr:col>3</xdr:col>
          <xdr:colOff>0</xdr:colOff>
          <xdr:row>93</xdr:row>
          <xdr:rowOff>171450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A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0</xdr:colOff>
      <xdr:row>45</xdr:row>
      <xdr:rowOff>0</xdr:rowOff>
    </xdr:from>
    <xdr:ext cx="5339047" cy="365715"/>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6858000"/>
          <a:ext cx="5339047" cy="365715"/>
        </a:xfrm>
        <a:prstGeom prst="rect">
          <a:avLst/>
        </a:prstGeom>
      </xdr:spPr>
    </xdr:pic>
    <xdr:clientData/>
  </xdr:oneCellAnchor>
  <xdr:oneCellAnchor>
    <xdr:from>
      <xdr:col>0</xdr:col>
      <xdr:colOff>0</xdr:colOff>
      <xdr:row>13</xdr:row>
      <xdr:rowOff>0</xdr:rowOff>
    </xdr:from>
    <xdr:ext cx="5771029" cy="381053"/>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0" y="1905000"/>
          <a:ext cx="5771029" cy="38105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Shared/NGDSSWRK002/Strategic_Financial_Planning/A%20-%20RIIO%20Business%20Partnering/Revenue%20RRP/2018-19/Submission%20Files/NGET%20Revenue%20RRP%202018-19%20RPIA%20upda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2020-21_NGET_Revenue_return_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py%20of%202020-21_ngeso_revenue_rrp_v4%20P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gg/CO/Cost_and_Outputs_Lib/RIIO-ET2_Cost_Assessment/01.02_BPDTs/BPDT_Submissions/SPT_BPDT_DEC_Working_Version.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r%20reg%20finance%2018.03.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IIO_2_%20External_BSUoS_templat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NFS01\home\jonesl\ESO%20Regulation\Design%20&amp;%20Operation%20of%20ESO%20Regulatory%20Framework\BP2\Updated%20BP2%20BPDT.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RIIO-T1%20NGET%20Revenue%20Reporting%20Template%2013-14%20(as%20per%20NG%20Comments)%20-%20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2014_15_SHE_Revenue_Return_Model%20-%20TEMPLATE%20v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 val="Inp_BPDT_CapexVolumes"/>
      <sheetName val="Inp_BPDT_CapexVolumes_v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cell r="N24">
            <v>0.03</v>
          </cell>
          <cell r="O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5.0000000000000001E-3</v>
          </cell>
          <cell r="M63">
            <v>5.0000000000000001E-3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row r="6">
          <cell r="E6" t="str">
            <v>National Grid Electricity Transmission Plc</v>
          </cell>
        </row>
        <row r="7">
          <cell r="F7" t="str">
            <v>Regulatory Year ending 31 March 2021</v>
          </cell>
        </row>
        <row r="10">
          <cell r="D10">
            <v>1.1000000000000001</v>
          </cell>
          <cell r="E10">
            <v>1.1339999999999999</v>
          </cell>
          <cell r="F10">
            <v>1.167</v>
          </cell>
          <cell r="G10">
            <v>1.19</v>
          </cell>
          <cell r="H10">
            <v>1.202</v>
          </cell>
          <cell r="I10">
            <v>1.228</v>
          </cell>
          <cell r="J10">
            <v>1.274</v>
          </cell>
          <cell r="K10">
            <v>1.3129999999999999</v>
          </cell>
          <cell r="L10">
            <v>1.347</v>
          </cell>
          <cell r="M10">
            <v>1.363</v>
          </cell>
        </row>
        <row r="27">
          <cell r="F27">
            <v>0</v>
          </cell>
          <cell r="G27">
            <v>-5.4</v>
          </cell>
          <cell r="H27">
            <v>-114.4</v>
          </cell>
          <cell r="I27">
            <v>-185.4</v>
          </cell>
          <cell r="J27">
            <v>-253.3</v>
          </cell>
          <cell r="K27">
            <v>-310.2</v>
          </cell>
          <cell r="L27">
            <v>-378</v>
          </cell>
          <cell r="M27">
            <v>-382.4</v>
          </cell>
          <cell r="N27">
            <v>-29.808872108337766</v>
          </cell>
          <cell r="O27">
            <v>14.707113941956766</v>
          </cell>
        </row>
        <row r="29">
          <cell r="F29">
            <v>0</v>
          </cell>
          <cell r="G29">
            <v>3.7</v>
          </cell>
          <cell r="H29">
            <v>6</v>
          </cell>
          <cell r="I29">
            <v>20.9</v>
          </cell>
          <cell r="J29">
            <v>9.1999999999999993</v>
          </cell>
          <cell r="K29">
            <v>30.1</v>
          </cell>
          <cell r="L29">
            <v>97</v>
          </cell>
        </row>
        <row r="31">
          <cell r="F31">
            <v>2089.5659999999998</v>
          </cell>
          <cell r="G31">
            <v>2376.2289194499999</v>
          </cell>
          <cell r="H31">
            <v>2592.6842391499995</v>
          </cell>
          <cell r="I31">
            <v>2800.3277643199999</v>
          </cell>
          <cell r="J31">
            <v>2627.723</v>
          </cell>
          <cell r="K31">
            <v>2749.12146764</v>
          </cell>
        </row>
        <row r="51">
          <cell r="E51">
            <v>1.0475000000000001</v>
          </cell>
          <cell r="F51">
            <v>1.04552</v>
          </cell>
          <cell r="G51">
            <v>1.0443199999999999</v>
          </cell>
          <cell r="H51">
            <v>1.0432999999999999</v>
          </cell>
          <cell r="I51">
            <v>1.0422800000000001</v>
          </cell>
          <cell r="J51">
            <v>1.04132</v>
          </cell>
          <cell r="K51">
            <v>1.0394600000000001</v>
          </cell>
          <cell r="L51">
            <v>1.03748</v>
          </cell>
          <cell r="M51">
            <v>1.03454</v>
          </cell>
          <cell r="N51">
            <v>1.0180750000000001</v>
          </cell>
          <cell r="O51">
            <v>1.018572</v>
          </cell>
          <cell r="P51">
            <v>1.020321</v>
          </cell>
        </row>
        <row r="56">
          <cell r="F56">
            <v>-1.5719999999999992</v>
          </cell>
          <cell r="G56">
            <v>3.3879999999999981</v>
          </cell>
          <cell r="H56">
            <v>1.3327371300000017</v>
          </cell>
          <cell r="I56">
            <v>3.0600804640000092</v>
          </cell>
          <cell r="J56">
            <v>6.2309143033333569</v>
          </cell>
          <cell r="K56">
            <v>6.7071654877208005</v>
          </cell>
        </row>
        <row r="61">
          <cell r="F61">
            <v>-0.38300000000000001</v>
          </cell>
          <cell r="G61">
            <v>-0.28567453999999998</v>
          </cell>
          <cell r="H61">
            <v>-1.89777855</v>
          </cell>
          <cell r="I61">
            <v>-2.0895062300000005</v>
          </cell>
          <cell r="J61">
            <v>-6.4820997099999982</v>
          </cell>
          <cell r="K61">
            <v>3.3975077599999999</v>
          </cell>
        </row>
        <row r="63">
          <cell r="E63">
            <v>0.5</v>
          </cell>
          <cell r="F63">
            <v>0.5</v>
          </cell>
          <cell r="G63">
            <v>0.5</v>
          </cell>
          <cell r="H63">
            <v>0.5</v>
          </cell>
          <cell r="I63">
            <v>0.34</v>
          </cell>
          <cell r="J63">
            <v>0.35</v>
          </cell>
          <cell r="K63">
            <v>0.67</v>
          </cell>
          <cell r="L63">
            <v>0.72</v>
          </cell>
          <cell r="M63">
            <v>0.1</v>
          </cell>
          <cell r="N63">
            <v>0.1</v>
          </cell>
          <cell r="O63">
            <v>0.1</v>
          </cell>
        </row>
        <row r="66">
          <cell r="F66">
            <v>86.772999999999996</v>
          </cell>
          <cell r="G66">
            <v>80.920781000000005</v>
          </cell>
          <cell r="H66">
            <v>82.731136960000001</v>
          </cell>
          <cell r="I66">
            <v>83.404192960000003</v>
          </cell>
          <cell r="J66">
            <v>115.66811</v>
          </cell>
          <cell r="K66">
            <v>119.06063</v>
          </cell>
          <cell r="L66">
            <v>121.05776</v>
          </cell>
          <cell r="M66">
            <v>122.86838</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cell r="M67">
            <v>0</v>
          </cell>
        </row>
        <row r="68">
          <cell r="E68">
            <v>0.124</v>
          </cell>
          <cell r="F68">
            <v>1.0999999999999999E-2</v>
          </cell>
          <cell r="G68">
            <v>8.0146729999999999E-2</v>
          </cell>
          <cell r="H68">
            <v>0</v>
          </cell>
          <cell r="I68">
            <v>0.60954520999999995</v>
          </cell>
          <cell r="J68">
            <v>0.31993953000000003</v>
          </cell>
          <cell r="K68">
            <v>1.3765156199999999</v>
          </cell>
          <cell r="L68">
            <v>0</v>
          </cell>
          <cell r="M68">
            <v>0</v>
          </cell>
        </row>
        <row r="69">
          <cell r="D69">
            <v>0</v>
          </cell>
          <cell r="E69">
            <v>0</v>
          </cell>
          <cell r="F69">
            <v>12.663</v>
          </cell>
          <cell r="G69">
            <v>11.88914035</v>
          </cell>
          <cell r="H69">
            <v>10.049648400000001</v>
          </cell>
          <cell r="I69">
            <v>10.981934020000001</v>
          </cell>
          <cell r="J69">
            <v>5.6481040199999999</v>
          </cell>
          <cell r="K69">
            <v>8.1413806799999993</v>
          </cell>
          <cell r="L69">
            <v>0</v>
          </cell>
          <cell r="M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79">
          <cell r="F79">
            <v>0</v>
          </cell>
          <cell r="G79">
            <v>2</v>
          </cell>
          <cell r="H79">
            <v>0</v>
          </cell>
          <cell r="I79">
            <v>0</v>
          </cell>
          <cell r="J79">
            <v>0</v>
          </cell>
          <cell r="K79">
            <v>0</v>
          </cell>
          <cell r="L79">
            <v>2</v>
          </cell>
        </row>
        <row r="86">
          <cell r="D86">
            <v>0</v>
          </cell>
          <cell r="E86">
            <v>0</v>
          </cell>
          <cell r="F86">
            <v>135</v>
          </cell>
          <cell r="G86">
            <v>8.7000000000000011</v>
          </cell>
          <cell r="H86">
            <v>4.5</v>
          </cell>
          <cell r="I86">
            <v>6.7999999999999972</v>
          </cell>
          <cell r="J86">
            <v>39.699999999999996</v>
          </cell>
          <cell r="K86">
            <v>12.000000000000004</v>
          </cell>
          <cell r="L86">
            <v>54.4</v>
          </cell>
          <cell r="M86">
            <v>-3.0000000000001137E-2</v>
          </cell>
        </row>
        <row r="89">
          <cell r="D89">
            <v>0</v>
          </cell>
          <cell r="E89">
            <v>0</v>
          </cell>
          <cell r="F89">
            <v>7.5330000000000004</v>
          </cell>
          <cell r="G89">
            <v>7.5330000000000004</v>
          </cell>
          <cell r="H89">
            <v>7.5330000000000004</v>
          </cell>
          <cell r="I89">
            <v>7.6609999999999996</v>
          </cell>
          <cell r="J89">
            <v>7.883</v>
          </cell>
          <cell r="K89">
            <v>7.9189999999999996</v>
          </cell>
          <cell r="L89">
            <v>8.6370000000000005</v>
          </cell>
          <cell r="M89">
            <v>8.8539999999999992</v>
          </cell>
        </row>
        <row r="90">
          <cell r="F90">
            <v>2.759903</v>
          </cell>
          <cell r="G90">
            <v>3.5</v>
          </cell>
          <cell r="H90">
            <v>3.81</v>
          </cell>
          <cell r="I90">
            <v>5.05</v>
          </cell>
          <cell r="J90">
            <v>1.78</v>
          </cell>
          <cell r="K90">
            <v>2.57</v>
          </cell>
          <cell r="L90">
            <v>3.14</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cell r="M91">
            <v>8.3849999999999998</v>
          </cell>
        </row>
        <row r="93">
          <cell r="F93">
            <v>0.23</v>
          </cell>
          <cell r="G93">
            <v>0.21</v>
          </cell>
          <cell r="H93">
            <v>0.2</v>
          </cell>
          <cell r="I93">
            <v>0.2</v>
          </cell>
          <cell r="J93">
            <v>0.19</v>
          </cell>
          <cell r="K93">
            <v>0.19</v>
          </cell>
          <cell r="L93">
            <v>0.19</v>
          </cell>
          <cell r="M93">
            <v>0.19</v>
          </cell>
        </row>
        <row r="97">
          <cell r="E97">
            <v>12002.071389000012</v>
          </cell>
        </row>
        <row r="98">
          <cell r="F98">
            <v>84.281512500000048</v>
          </cell>
          <cell r="G98">
            <v>123.54868750000003</v>
          </cell>
          <cell r="H98">
            <v>82.477987499999998</v>
          </cell>
          <cell r="I98">
            <v>94.434437499999987</v>
          </cell>
          <cell r="J98">
            <v>217.26211249999997</v>
          </cell>
          <cell r="K98">
            <v>69.405524999999969</v>
          </cell>
          <cell r="L98">
            <v>60.224877499999991</v>
          </cell>
          <cell r="M98">
            <v>75.487687500000007</v>
          </cell>
        </row>
        <row r="99">
          <cell r="G99">
            <v>124.22605000000006</v>
          </cell>
          <cell r="H99">
            <v>191.87235000000004</v>
          </cell>
          <cell r="I99">
            <v>194.61765000000003</v>
          </cell>
          <cell r="J99">
            <v>136.55895000000004</v>
          </cell>
          <cell r="K99">
            <v>251.54225</v>
          </cell>
          <cell r="L99">
            <v>114.82989999999995</v>
          </cell>
          <cell r="M99">
            <v>76.61497</v>
          </cell>
        </row>
        <row r="100">
          <cell r="F100">
            <v>33.494175000000006</v>
          </cell>
          <cell r="G100">
            <v>43.39920750000001</v>
          </cell>
          <cell r="H100">
            <v>12.599399999999999</v>
          </cell>
          <cell r="I100">
            <v>117.5323875</v>
          </cell>
          <cell r="J100">
            <v>52.600350000000006</v>
          </cell>
          <cell r="K100">
            <v>54.097477500000004</v>
          </cell>
          <cell r="L100">
            <v>108.88222125</v>
          </cell>
          <cell r="M100">
            <v>53.952277499999994</v>
          </cell>
        </row>
        <row r="101">
          <cell r="G101">
            <v>48.414299999999997</v>
          </cell>
          <cell r="H101">
            <v>58.469565000000003</v>
          </cell>
          <cell r="I101">
            <v>29.389469999999999</v>
          </cell>
          <cell r="J101">
            <v>217.10881500000002</v>
          </cell>
          <cell r="K101">
            <v>88.567050000000023</v>
          </cell>
          <cell r="L101">
            <v>88.280940000000001</v>
          </cell>
          <cell r="M101">
            <v>187.40419500000002</v>
          </cell>
        </row>
        <row r="102">
          <cell r="F102">
            <v>10110</v>
          </cell>
          <cell r="G102">
            <v>9544</v>
          </cell>
          <cell r="H102">
            <v>9744</v>
          </cell>
          <cell r="I102">
            <v>11000</v>
          </cell>
          <cell r="J102">
            <v>9617</v>
          </cell>
          <cell r="K102">
            <v>12270</v>
          </cell>
          <cell r="L102">
            <v>12464.21</v>
          </cell>
          <cell r="M102">
            <v>11699.956</v>
          </cell>
        </row>
        <row r="103">
          <cell r="F103">
            <v>50</v>
          </cell>
          <cell r="G103">
            <v>51</v>
          </cell>
          <cell r="H103">
            <v>52</v>
          </cell>
          <cell r="I103">
            <v>53</v>
          </cell>
          <cell r="J103">
            <v>54</v>
          </cell>
          <cell r="K103">
            <v>55</v>
          </cell>
          <cell r="L103">
            <v>56</v>
          </cell>
          <cell r="M103">
            <v>57</v>
          </cell>
        </row>
        <row r="106">
          <cell r="F106">
            <v>6.5880000000000001</v>
          </cell>
          <cell r="G106">
            <v>9.9161124049999998</v>
          </cell>
          <cell r="H106">
            <v>9.6420139999999943</v>
          </cell>
          <cell r="I106">
            <v>6.5580606499999998</v>
          </cell>
          <cell r="J106">
            <v>6.2363435999999997</v>
          </cell>
          <cell r="K106">
            <v>10.76899536</v>
          </cell>
          <cell r="L106">
            <v>7.6</v>
          </cell>
          <cell r="M106">
            <v>7.2201705157511649</v>
          </cell>
        </row>
        <row r="107">
          <cell r="F107">
            <v>0.97499999999999998</v>
          </cell>
          <cell r="G107">
            <v>2.407645</v>
          </cell>
          <cell r="H107">
            <v>2.2890079999999999</v>
          </cell>
          <cell r="I107">
            <v>1.27138879</v>
          </cell>
          <cell r="J107">
            <v>0.88531216000000001</v>
          </cell>
          <cell r="K107">
            <v>1.6457414799999999</v>
          </cell>
          <cell r="L107">
            <v>0.95555745999999997</v>
          </cell>
          <cell r="M107">
            <v>1.2687701300000001</v>
          </cell>
        </row>
        <row r="108">
          <cell r="F108">
            <v>0.16900000000000001</v>
          </cell>
          <cell r="G108">
            <v>0.17373109</v>
          </cell>
          <cell r="H108">
            <v>0.17361299999999999</v>
          </cell>
          <cell r="I108">
            <v>0.17093721999999997</v>
          </cell>
          <cell r="J108">
            <v>0</v>
          </cell>
        </row>
        <row r="109">
          <cell r="F109">
            <v>0</v>
          </cell>
          <cell r="G109">
            <v>0</v>
          </cell>
          <cell r="H109">
            <v>0</v>
          </cell>
          <cell r="I109">
            <v>0</v>
          </cell>
          <cell r="J109">
            <v>0</v>
          </cell>
          <cell r="K109">
            <v>0</v>
          </cell>
          <cell r="L109">
            <v>0</v>
          </cell>
          <cell r="M109">
            <v>0</v>
          </cell>
        </row>
        <row r="110">
          <cell r="F110">
            <v>0</v>
          </cell>
          <cell r="G110">
            <v>17.849214</v>
          </cell>
          <cell r="H110">
            <v>18.82390994</v>
          </cell>
          <cell r="I110">
            <v>44.854879889999999</v>
          </cell>
          <cell r="J110">
            <v>32.071100479999998</v>
          </cell>
          <cell r="K110">
            <v>32.664404039999994</v>
          </cell>
        </row>
        <row r="115">
          <cell r="E115">
            <v>0</v>
          </cell>
          <cell r="F115">
            <v>0</v>
          </cell>
          <cell r="G115">
            <v>0</v>
          </cell>
          <cell r="H115">
            <v>0</v>
          </cell>
          <cell r="I115">
            <v>0</v>
          </cell>
          <cell r="J115">
            <v>0</v>
          </cell>
          <cell r="K115">
            <v>0</v>
          </cell>
          <cell r="L115">
            <v>0</v>
          </cell>
          <cell r="M115">
            <v>0</v>
          </cell>
        </row>
        <row r="116">
          <cell r="E116">
            <v>0</v>
          </cell>
          <cell r="F116">
            <v>0</v>
          </cell>
          <cell r="G116">
            <v>0</v>
          </cell>
          <cell r="H116">
            <v>0</v>
          </cell>
          <cell r="I116">
            <v>0</v>
          </cell>
          <cell r="J116">
            <v>0</v>
          </cell>
          <cell r="K116">
            <v>0</v>
          </cell>
          <cell r="L116">
            <v>0</v>
          </cell>
          <cell r="M116">
            <v>0</v>
          </cell>
        </row>
        <row r="117">
          <cell r="E117">
            <v>0</v>
          </cell>
          <cell r="F117">
            <v>0</v>
          </cell>
          <cell r="G117">
            <v>0</v>
          </cell>
          <cell r="H117">
            <v>105.983</v>
          </cell>
          <cell r="I117">
            <v>105.983</v>
          </cell>
          <cell r="J117">
            <v>105.983</v>
          </cell>
          <cell r="K117">
            <v>105.983</v>
          </cell>
          <cell r="L117">
            <v>105.983</v>
          </cell>
          <cell r="M117">
            <v>105.983</v>
          </cell>
        </row>
        <row r="118">
          <cell r="E118">
            <v>0</v>
          </cell>
          <cell r="F118">
            <v>0</v>
          </cell>
          <cell r="G118">
            <v>0</v>
          </cell>
          <cell r="H118">
            <v>0</v>
          </cell>
          <cell r="I118">
            <v>0</v>
          </cell>
          <cell r="J118">
            <v>0</v>
          </cell>
          <cell r="K118">
            <v>0</v>
          </cell>
          <cell r="L118">
            <v>0</v>
          </cell>
          <cell r="M118">
            <v>0</v>
          </cell>
        </row>
        <row r="119">
          <cell r="E119">
            <v>0</v>
          </cell>
          <cell r="F119">
            <v>0</v>
          </cell>
          <cell r="G119">
            <v>0</v>
          </cell>
          <cell r="H119">
            <v>0</v>
          </cell>
          <cell r="I119">
            <v>0</v>
          </cell>
          <cell r="J119">
            <v>0</v>
          </cell>
          <cell r="K119">
            <v>0</v>
          </cell>
          <cell r="L119">
            <v>0</v>
          </cell>
          <cell r="M119">
            <v>0</v>
          </cell>
        </row>
        <row r="124">
          <cell r="H124">
            <v>0</v>
          </cell>
          <cell r="I124">
            <v>-7.4</v>
          </cell>
        </row>
      </sheetData>
      <sheetData sheetId="6">
        <row r="12">
          <cell r="F12">
            <v>1561.072803</v>
          </cell>
          <cell r="G12">
            <v>1732.7426765239791</v>
          </cell>
          <cell r="H12">
            <v>1676.4597606148129</v>
          </cell>
          <cell r="I12">
            <v>1684.3452532696908</v>
          </cell>
          <cell r="J12">
            <v>1614.4783757139191</v>
          </cell>
          <cell r="K12">
            <v>1670.5434958264943</v>
          </cell>
          <cell r="L12">
            <v>1643.8476735062652</v>
          </cell>
          <cell r="M12">
            <v>1639.6253956246676</v>
          </cell>
          <cell r="N12">
            <v>-57.123781763920711</v>
          </cell>
          <cell r="O12">
            <v>-1.8884691928639974</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-0.46827259420819323</v>
          </cell>
          <cell r="H40">
            <v>5.1148733617056434</v>
          </cell>
          <cell r="I40">
            <v>-19.932455580137159</v>
          </cell>
          <cell r="J40">
            <v>-31.399375520126551</v>
          </cell>
          <cell r="K40">
            <v>-6.0849179402630842</v>
          </cell>
          <cell r="L40">
            <v>3.2636594302394282</v>
          </cell>
          <cell r="M40">
            <v>-1.0496553444439063</v>
          </cell>
          <cell r="N40">
            <v>-10.877582139469013</v>
          </cell>
          <cell r="O40">
            <v>-16.021288745619952</v>
          </cell>
          <cell r="P40">
            <v>0.1325004627783791</v>
          </cell>
          <cell r="Q40">
            <v>2.1382441335725151E-2</v>
          </cell>
        </row>
        <row r="77">
          <cell r="E77">
            <v>1212.1752933709447</v>
          </cell>
          <cell r="F77">
            <v>1366.7208189107612</v>
          </cell>
          <cell r="G77">
            <v>1451.3551707786312</v>
          </cell>
          <cell r="H77">
            <v>1388.3272821279227</v>
          </cell>
          <cell r="I77">
            <v>1376.9382814067494</v>
          </cell>
          <cell r="J77">
            <v>1280.4452541477167</v>
          </cell>
          <cell r="K77">
            <v>1277.9796325468083</v>
          </cell>
          <cell r="L77">
            <v>1241.0242320070313</v>
          </cell>
          <cell r="M77">
            <v>1219.599736824322</v>
          </cell>
          <cell r="N77">
            <v>-35.751444920182664</v>
          </cell>
          <cell r="O77">
            <v>4.9481608763854519</v>
          </cell>
        </row>
      </sheetData>
      <sheetData sheetId="7">
        <row r="15">
          <cell r="F15">
            <v>0</v>
          </cell>
          <cell r="G15">
            <v>0</v>
          </cell>
          <cell r="H15">
            <v>1.2092384119973343</v>
          </cell>
          <cell r="I15">
            <v>1.5001179260431778</v>
          </cell>
          <cell r="J15">
            <v>2.6894278366800055</v>
          </cell>
          <cell r="K15">
            <v>1.4770934791966908</v>
          </cell>
        </row>
        <row r="16">
          <cell r="F16">
            <v>0</v>
          </cell>
          <cell r="G16">
            <v>0</v>
          </cell>
          <cell r="H16">
            <v>2.0163390911359582</v>
          </cell>
          <cell r="I16">
            <v>2.6933961403912288</v>
          </cell>
          <cell r="J16">
            <v>3.1876952800523406</v>
          </cell>
          <cell r="K16">
            <v>-0.37643285484298472</v>
          </cell>
        </row>
        <row r="41">
          <cell r="F41">
            <v>0</v>
          </cell>
          <cell r="G41">
            <v>0</v>
          </cell>
          <cell r="H41">
            <v>0</v>
          </cell>
          <cell r="I41">
            <v>0</v>
          </cell>
          <cell r="J41">
            <v>0</v>
          </cell>
          <cell r="K41">
            <v>0</v>
          </cell>
          <cell r="L41">
            <v>34.578651718899131</v>
          </cell>
          <cell r="M41">
            <v>39.000540292381352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35.209491501419841</v>
          </cell>
        </row>
        <row r="63">
          <cell r="F63">
            <v>0</v>
          </cell>
          <cell r="G63">
            <v>0</v>
          </cell>
          <cell r="H63">
            <v>2.0163390911359582</v>
          </cell>
          <cell r="I63">
            <v>2.6933961403912288</v>
          </cell>
          <cell r="J63">
            <v>3.1876952800523406</v>
          </cell>
          <cell r="K63">
            <v>-0.37643285484298472</v>
          </cell>
          <cell r="L63">
            <v>4.3075663415436258</v>
          </cell>
          <cell r="M63">
            <v>4.7041272758200439</v>
          </cell>
          <cell r="N63">
            <v>-19.279709004448339</v>
          </cell>
          <cell r="O63">
            <v>-19.363781552277672</v>
          </cell>
        </row>
        <row r="73">
          <cell r="F73">
            <v>0</v>
          </cell>
          <cell r="G73">
            <v>0.14430522427160497</v>
          </cell>
          <cell r="H73">
            <v>1.2627934836384575E-2</v>
          </cell>
          <cell r="I73">
            <v>9.0478361183892353E-2</v>
          </cell>
          <cell r="J73">
            <v>0</v>
          </cell>
          <cell r="K73">
            <v>0.70789938530033258</v>
          </cell>
          <cell r="L73">
            <v>0.36913925875338893</v>
          </cell>
          <cell r="M73">
            <v>1.5602098639258242</v>
          </cell>
          <cell r="N73">
            <v>0</v>
          </cell>
          <cell r="O73">
            <v>0</v>
          </cell>
        </row>
        <row r="84">
          <cell r="F84">
            <v>0</v>
          </cell>
          <cell r="G84">
            <v>0</v>
          </cell>
          <cell r="H84">
            <v>3.8193762909683171</v>
          </cell>
          <cell r="I84">
            <v>2.6745437559665035</v>
          </cell>
          <cell r="J84">
            <v>0.49862315564851811</v>
          </cell>
          <cell r="K84">
            <v>1.3447743785507609</v>
          </cell>
          <cell r="L84">
            <v>-5.2426481776406417</v>
          </cell>
          <cell r="M84">
            <v>-2.6779078378825263</v>
          </cell>
          <cell r="N84">
            <v>-12.0554691289344</v>
          </cell>
          <cell r="O84">
            <v>-12.108039113508001</v>
          </cell>
        </row>
      </sheetData>
      <sheetData sheetId="8">
        <row r="13">
          <cell r="F13">
            <v>12.431059177215189</v>
          </cell>
          <cell r="G13">
            <v>0</v>
          </cell>
          <cell r="H13">
            <v>10.591477998577822</v>
          </cell>
          <cell r="I13">
            <v>15.887691597007734</v>
          </cell>
          <cell r="J13">
            <v>15.196870995516324</v>
          </cell>
          <cell r="K13">
            <v>15.267457438350798</v>
          </cell>
          <cell r="L13">
            <v>16.175111939372254</v>
          </cell>
          <cell r="M13">
            <v>16.264294415837451</v>
          </cell>
        </row>
        <row r="32">
          <cell r="F32">
            <v>12.431059177215189</v>
          </cell>
          <cell r="H32">
            <v>2.362645525801367</v>
          </cell>
          <cell r="I32">
            <v>3.92050095236202</v>
          </cell>
          <cell r="J32">
            <v>4.0374526456863435</v>
          </cell>
          <cell r="K32">
            <v>4.135363525320833</v>
          </cell>
          <cell r="L32">
            <v>3.7617319239425644</v>
          </cell>
          <cell r="M32">
            <v>4.1903990397962501</v>
          </cell>
          <cell r="N32">
            <v>3.6512961939362962</v>
          </cell>
          <cell r="O32">
            <v>4.4302408358729934</v>
          </cell>
        </row>
        <row r="63">
          <cell r="H63">
            <v>6.3347052833675734</v>
          </cell>
          <cell r="I63">
            <v>7.4065300757614221</v>
          </cell>
          <cell r="J63">
            <v>8.6050749600685155</v>
          </cell>
          <cell r="K63">
            <v>9.699050486543598</v>
          </cell>
          <cell r="L63">
            <v>9.2905300989882633</v>
          </cell>
          <cell r="M63">
            <v>11.842593515322122</v>
          </cell>
          <cell r="N63">
            <v>16.515636737365401</v>
          </cell>
          <cell r="O63">
            <v>15.152730039444775</v>
          </cell>
        </row>
        <row r="80">
          <cell r="F80">
            <v>3.5119271857553769</v>
          </cell>
          <cell r="G80">
            <v>3.8330165845017934</v>
          </cell>
          <cell r="H80">
            <v>4.7232505898537172</v>
          </cell>
          <cell r="I80">
            <v>4.5824718046768496</v>
          </cell>
          <cell r="J80">
            <v>7.416510038435816</v>
          </cell>
          <cell r="K80">
            <v>9.1096825006788524</v>
          </cell>
          <cell r="L80">
            <v>13.241193010092969</v>
          </cell>
          <cell r="M80">
            <v>15.12246997702076</v>
          </cell>
        </row>
        <row r="123">
          <cell r="H123">
            <v>1.8941271894088831</v>
          </cell>
          <cell r="I123">
            <v>2.5406105688842917</v>
          </cell>
          <cell r="J123">
            <v>2.5543433897614656</v>
          </cell>
          <cell r="K123">
            <v>1.4330434264863665</v>
          </cell>
          <cell r="L123">
            <v>3.1228499164414263</v>
          </cell>
          <cell r="M123">
            <v>0.23130186071907691</v>
          </cell>
          <cell r="N123">
            <v>-3.1966270890450316E-2</v>
          </cell>
          <cell r="O123">
            <v>0.83106470072273397</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2.0200499999999995</v>
          </cell>
          <cell r="J140">
            <v>0</v>
          </cell>
          <cell r="K140">
            <v>0</v>
          </cell>
          <cell r="L140">
            <v>0</v>
          </cell>
          <cell r="M140">
            <v>0</v>
          </cell>
          <cell r="N140">
            <v>2.0164143999999999</v>
          </cell>
          <cell r="O140">
            <v>0</v>
          </cell>
        </row>
      </sheetData>
      <sheetData sheetId="9">
        <row r="9">
          <cell r="F9">
            <v>0</v>
          </cell>
          <cell r="G9">
            <v>17.849214</v>
          </cell>
          <cell r="H9">
            <v>18.82390994</v>
          </cell>
          <cell r="I9">
            <v>44.854879889999999</v>
          </cell>
          <cell r="J9">
            <v>32.071100479999998</v>
          </cell>
          <cell r="K9">
            <v>32.664404039999994</v>
          </cell>
        </row>
        <row r="16">
          <cell r="F16">
            <v>6.0812999999999997</v>
          </cell>
          <cell r="G16">
            <v>9.0808591454999998</v>
          </cell>
          <cell r="H16">
            <v>8.8340642999999943</v>
          </cell>
          <cell r="I16">
            <v>6.0560980830000002</v>
          </cell>
          <cell r="J16">
            <v>5.61270924</v>
          </cell>
          <cell r="K16">
            <v>9.6920958240000008</v>
          </cell>
          <cell r="L16">
            <v>6.84</v>
          </cell>
          <cell r="M16">
            <v>6.4981534641760481</v>
          </cell>
        </row>
        <row r="26">
          <cell r="F26">
            <v>6.0812999999999997</v>
          </cell>
          <cell r="G26">
            <v>9.0808591454999998</v>
          </cell>
          <cell r="H26">
            <v>8.8340642999999943</v>
          </cell>
          <cell r="I26">
            <v>6.0560980830000002</v>
          </cell>
          <cell r="J26">
            <v>5.61270924</v>
          </cell>
          <cell r="K26">
            <v>9.6920958240000008</v>
          </cell>
          <cell r="L26">
            <v>6.84</v>
          </cell>
          <cell r="M26">
            <v>6.4981534641760481</v>
          </cell>
        </row>
      </sheetData>
      <sheetData sheetId="10">
        <row r="19">
          <cell r="F19">
            <v>2.690385000000135</v>
          </cell>
          <cell r="H19">
            <v>-56.398839529996579</v>
          </cell>
          <cell r="I19">
            <v>-104.52238234859047</v>
          </cell>
          <cell r="J19">
            <v>-97.533195900931403</v>
          </cell>
          <cell r="K19">
            <v>62.165064931637019</v>
          </cell>
          <cell r="L19">
            <v>-25.228843160414133</v>
          </cell>
          <cell r="M19">
            <v>16.049135886827305</v>
          </cell>
          <cell r="N19">
            <v>12.093104875182391</v>
          </cell>
          <cell r="O19">
            <v>15.879264043446963</v>
          </cell>
        </row>
      </sheetData>
      <sheetData sheetId="11">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ow r="22">
          <cell r="F22">
            <v>2143.2472273932149</v>
          </cell>
          <cell r="G22">
            <v>2475.7148276937505</v>
          </cell>
          <cell r="H22">
            <v>2685.6628765003252</v>
          </cell>
          <cell r="I22">
            <v>2740.9788017284363</v>
          </cell>
          <cell r="J22">
            <v>2651.7315497960813</v>
          </cell>
          <cell r="K22">
            <v>2733.9036252631336</v>
          </cell>
        </row>
      </sheetData>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True Up"/>
      <sheetName val="R7 Pass Through"/>
      <sheetName val="R8 Output incentives"/>
      <sheetName val="R9 Innovation incentive"/>
      <sheetName val="R12 SO MAR"/>
      <sheetName val="R10 Correction"/>
      <sheetName val="R11 TIRG"/>
      <sheetName val="R14 Rec to Stat Ac"/>
      <sheetName val="R13 Excluded Revenue"/>
      <sheetName val="R16 SO External Rev"/>
      <sheetName val="R15 SO Internal"/>
      <sheetName val="Draft Changes"/>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58">
          <cell r="AB58">
            <v>0</v>
          </cell>
          <cell r="AC58">
            <v>0</v>
          </cell>
          <cell r="AD58">
            <v>0</v>
          </cell>
          <cell r="AE58">
            <v>0</v>
          </cell>
          <cell r="AF58">
            <v>0</v>
          </cell>
        </row>
        <row r="59">
          <cell r="AB59">
            <v>0</v>
          </cell>
          <cell r="AC59">
            <v>0</v>
          </cell>
          <cell r="AD59">
            <v>0</v>
          </cell>
          <cell r="AE59">
            <v>0</v>
          </cell>
          <cell r="AF59">
            <v>0</v>
          </cell>
        </row>
        <row r="60">
          <cell r="AB60">
            <v>0</v>
          </cell>
          <cell r="AC60">
            <v>0</v>
          </cell>
          <cell r="AD60">
            <v>0</v>
          </cell>
          <cell r="AE60">
            <v>0</v>
          </cell>
          <cell r="AF60">
            <v>0</v>
          </cell>
        </row>
        <row r="61">
          <cell r="AB61">
            <v>0</v>
          </cell>
          <cell r="AC61">
            <v>0</v>
          </cell>
          <cell r="AD61">
            <v>0</v>
          </cell>
          <cell r="AE61">
            <v>0</v>
          </cell>
          <cell r="AF61">
            <v>0</v>
          </cell>
        </row>
        <row r="62">
          <cell r="AB62">
            <v>0</v>
          </cell>
          <cell r="AC62">
            <v>0</v>
          </cell>
          <cell r="AD62">
            <v>0</v>
          </cell>
          <cell r="AE62">
            <v>0</v>
          </cell>
          <cell r="AF62">
            <v>0</v>
          </cell>
        </row>
        <row r="63">
          <cell r="AB63">
            <v>0</v>
          </cell>
          <cell r="AC63">
            <v>0</v>
          </cell>
          <cell r="AD63">
            <v>0</v>
          </cell>
          <cell r="AE63">
            <v>0</v>
          </cell>
          <cell r="AF63">
            <v>0</v>
          </cell>
        </row>
        <row r="65">
          <cell r="AB65">
            <v>0</v>
          </cell>
          <cell r="AC65">
            <v>0</v>
          </cell>
          <cell r="AD65">
            <v>0</v>
          </cell>
          <cell r="AE65">
            <v>0</v>
          </cell>
          <cell r="AF65">
            <v>0</v>
          </cell>
        </row>
        <row r="66">
          <cell r="AB66">
            <v>0</v>
          </cell>
          <cell r="AC66">
            <v>0</v>
          </cell>
          <cell r="AD66">
            <v>0</v>
          </cell>
          <cell r="AE66">
            <v>0</v>
          </cell>
          <cell r="AF66">
            <v>0</v>
          </cell>
        </row>
        <row r="67">
          <cell r="AB67">
            <v>0</v>
          </cell>
          <cell r="AC67">
            <v>0</v>
          </cell>
          <cell r="AD67">
            <v>0</v>
          </cell>
          <cell r="AE67">
            <v>0</v>
          </cell>
          <cell r="AF67">
            <v>0</v>
          </cell>
        </row>
        <row r="68">
          <cell r="AB68">
            <v>0</v>
          </cell>
          <cell r="AC68">
            <v>0</v>
          </cell>
          <cell r="AD68">
            <v>0</v>
          </cell>
          <cell r="AE68">
            <v>0</v>
          </cell>
          <cell r="AF68">
            <v>0</v>
          </cell>
        </row>
        <row r="70">
          <cell r="AB70">
            <v>0</v>
          </cell>
          <cell r="AC70">
            <v>0</v>
          </cell>
          <cell r="AD70">
            <v>0</v>
          </cell>
          <cell r="AE70">
            <v>0</v>
          </cell>
          <cell r="AF70">
            <v>0</v>
          </cell>
        </row>
        <row r="72">
          <cell r="AB72">
            <v>0</v>
          </cell>
          <cell r="AC72">
            <v>0</v>
          </cell>
          <cell r="AD72">
            <v>0</v>
          </cell>
          <cell r="AE72">
            <v>0</v>
          </cell>
          <cell r="AF72">
            <v>0</v>
          </cell>
        </row>
        <row r="76">
          <cell r="AB76">
            <v>0</v>
          </cell>
          <cell r="AC76">
            <v>0</v>
          </cell>
          <cell r="AD76">
            <v>0</v>
          </cell>
          <cell r="AE76">
            <v>0</v>
          </cell>
          <cell r="AF76">
            <v>0</v>
          </cell>
        </row>
        <row r="77">
          <cell r="AB77">
            <v>0</v>
          </cell>
          <cell r="AC77">
            <v>0</v>
          </cell>
          <cell r="AD77">
            <v>0</v>
          </cell>
          <cell r="AE77">
            <v>0</v>
          </cell>
          <cell r="AF77">
            <v>0</v>
          </cell>
        </row>
        <row r="79">
          <cell r="AB79">
            <v>0</v>
          </cell>
          <cell r="AC79">
            <v>0</v>
          </cell>
          <cell r="AD79">
            <v>0</v>
          </cell>
          <cell r="AE79">
            <v>0</v>
          </cell>
          <cell r="AF79">
            <v>0</v>
          </cell>
        </row>
        <row r="81">
          <cell r="AB81">
            <v>0</v>
          </cell>
          <cell r="AC81">
            <v>0</v>
          </cell>
          <cell r="AD81">
            <v>0</v>
          </cell>
          <cell r="AE81">
            <v>0</v>
          </cell>
          <cell r="AF81">
            <v>0</v>
          </cell>
        </row>
        <row r="82">
          <cell r="AB82">
            <v>0</v>
          </cell>
          <cell r="AC82">
            <v>0</v>
          </cell>
          <cell r="AD82">
            <v>0</v>
          </cell>
          <cell r="AE82">
            <v>0</v>
          </cell>
          <cell r="AF82">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8 SO PT"/>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4.18 - Inflation update"/>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9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sheetData sheetId="2"/>
      <sheetData sheetId="3"/>
      <sheetData sheetId="4"/>
      <sheetData sheetId="5"/>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IIO-1 RPI and PVF"/>
      <sheetName val="R8 Output incentives"/>
      <sheetName val="R11 TIRG"/>
      <sheetName val="R14 Rec to Stat Ac"/>
      <sheetName val="SO External Rev"/>
      <sheetName val="Draft Changes"/>
      <sheetName val="R17 SO Bal Services"/>
    </sheetNames>
    <sheetDataSet>
      <sheetData sheetId="0">
        <row r="27">
          <cell r="C27" t="str">
            <v>National Grid Electricity System Operator Ltd</v>
          </cell>
        </row>
      </sheetData>
      <sheetData sheetId="1"/>
      <sheetData sheetId="2">
        <row r="32">
          <cell r="F32" t="e">
            <v>#REF!</v>
          </cell>
          <cell r="H32" t="e">
            <v>#REF!</v>
          </cell>
          <cell r="I32" t="e">
            <v>#REF!</v>
          </cell>
          <cell r="J32" t="e">
            <v>#REF!</v>
          </cell>
          <cell r="K32" t="e">
            <v>#REF!</v>
          </cell>
          <cell r="L32" t="e">
            <v>#REF!</v>
          </cell>
          <cell r="M32" t="e">
            <v>#REF!</v>
          </cell>
        </row>
        <row r="63">
          <cell r="H63" t="e">
            <v>#REF!</v>
          </cell>
          <cell r="I63" t="e">
            <v>#REF!</v>
          </cell>
          <cell r="J63" t="e">
            <v>#REF!</v>
          </cell>
          <cell r="K63" t="e">
            <v>#REF!</v>
          </cell>
          <cell r="L63" t="e">
            <v>#REF!</v>
          </cell>
          <cell r="M63" t="e">
            <v>#REF!</v>
          </cell>
        </row>
        <row r="80">
          <cell r="F80" t="e">
            <v>#REF!</v>
          </cell>
          <cell r="G80" t="e">
            <v>#REF!</v>
          </cell>
          <cell r="H80" t="e">
            <v>#REF!</v>
          </cell>
          <cell r="I80" t="e">
            <v>#REF!</v>
          </cell>
          <cell r="J80" t="e">
            <v>#REF!</v>
          </cell>
          <cell r="K80" t="e">
            <v>#REF!</v>
          </cell>
          <cell r="L80" t="e">
            <v>#REF!</v>
          </cell>
          <cell r="M80" t="e">
            <v>#REF!</v>
          </cell>
        </row>
        <row r="123">
          <cell r="H123" t="e">
            <v>#REF!</v>
          </cell>
          <cell r="I123" t="e">
            <v>#REF!</v>
          </cell>
          <cell r="J123" t="e">
            <v>#REF!</v>
          </cell>
          <cell r="K123" t="e">
            <v>#REF!</v>
          </cell>
          <cell r="L123" t="e">
            <v>#REF!</v>
          </cell>
          <cell r="M123" t="e">
            <v>#REF!</v>
          </cell>
        </row>
        <row r="131">
          <cell r="F131" t="e">
            <v>#REF!</v>
          </cell>
          <cell r="G131" t="e">
            <v>#REF!</v>
          </cell>
          <cell r="H131" t="e">
            <v>#REF!</v>
          </cell>
          <cell r="I131" t="e">
            <v>#REF!</v>
          </cell>
          <cell r="J131" t="e">
            <v>#REF!</v>
          </cell>
          <cell r="K131" t="e">
            <v>#REF!</v>
          </cell>
          <cell r="L131" t="e">
            <v>#REF!</v>
          </cell>
          <cell r="M131" t="e">
            <v>#REF!</v>
          </cell>
        </row>
        <row r="140">
          <cell r="H140" t="e">
            <v>#REF!</v>
          </cell>
          <cell r="I140" t="e">
            <v>#REF!</v>
          </cell>
          <cell r="J140" t="e">
            <v>#REF!</v>
          </cell>
          <cell r="K140" t="e">
            <v>#REF!</v>
          </cell>
          <cell r="L140" t="e">
            <v>#REF!</v>
          </cell>
          <cell r="M140" t="e">
            <v>#REF!</v>
          </cell>
        </row>
      </sheetData>
      <sheetData sheetId="3">
        <row r="15">
          <cell r="E15" t="e">
            <v>#REF!</v>
          </cell>
          <cell r="F15" t="e">
            <v>#REF!</v>
          </cell>
          <cell r="G15" t="e">
            <v>#REF!</v>
          </cell>
          <cell r="H15" t="e">
            <v>#REF!</v>
          </cell>
          <cell r="I15" t="e">
            <v>#REF!</v>
          </cell>
          <cell r="J15" t="e">
            <v>#REF!</v>
          </cell>
          <cell r="K15" t="e">
            <v>#REF!</v>
          </cell>
          <cell r="L15" t="e">
            <v>#REF!</v>
          </cell>
          <cell r="M15" t="e">
            <v>#REF!</v>
          </cell>
        </row>
        <row r="23">
          <cell r="E23" t="e">
            <v>#REF!</v>
          </cell>
          <cell r="F23" t="e">
            <v>#REF!</v>
          </cell>
          <cell r="G23" t="e">
            <v>#REF!</v>
          </cell>
          <cell r="H23" t="e">
            <v>#REF!</v>
          </cell>
          <cell r="I23" t="e">
            <v>#REF!</v>
          </cell>
          <cell r="J23" t="e">
            <v>#REF!</v>
          </cell>
          <cell r="K23" t="e">
            <v>#REF!</v>
          </cell>
          <cell r="L23" t="e">
            <v>#REF!</v>
          </cell>
          <cell r="M23" t="e">
            <v>#REF!</v>
          </cell>
        </row>
        <row r="41">
          <cell r="E41" t="e">
            <v>#REF!</v>
          </cell>
          <cell r="F41" t="e">
            <v>#REF!</v>
          </cell>
          <cell r="G41" t="e">
            <v>#REF!</v>
          </cell>
          <cell r="H41" t="e">
            <v>#REF!</v>
          </cell>
          <cell r="I41" t="e">
            <v>#REF!</v>
          </cell>
          <cell r="J41" t="e">
            <v>#REF!</v>
          </cell>
          <cell r="K41" t="e">
            <v>#REF!</v>
          </cell>
          <cell r="L41" t="e">
            <v>#REF!</v>
          </cell>
          <cell r="M41" t="e">
            <v>#REF!</v>
          </cell>
        </row>
        <row r="69">
          <cell r="E69" t="e">
            <v>#REF!</v>
          </cell>
          <cell r="F69" t="e">
            <v>#REF!</v>
          </cell>
          <cell r="G69" t="e">
            <v>#REF!</v>
          </cell>
          <cell r="H69" t="e">
            <v>#REF!</v>
          </cell>
          <cell r="I69" t="e">
            <v>#REF!</v>
          </cell>
          <cell r="J69" t="e">
            <v>#REF!</v>
          </cell>
          <cell r="K69" t="e">
            <v>#REF!</v>
          </cell>
          <cell r="L69" t="e">
            <v>#REF!</v>
          </cell>
          <cell r="M69" t="e">
            <v>#REF!</v>
          </cell>
        </row>
      </sheetData>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row r="7">
          <cell r="B7">
            <v>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11.emf"/><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10.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tabColor theme="5"/>
    <pageSetUpPr autoPageBreaks="0"/>
  </sheetPr>
  <dimension ref="A1:L38"/>
  <sheetViews>
    <sheetView showGridLines="0" workbookViewId="0">
      <selection activeCell="D32" sqref="D32"/>
    </sheetView>
  </sheetViews>
  <sheetFormatPr defaultColWidth="0" defaultRowHeight="13.5" zeroHeight="1"/>
  <cols>
    <col min="1" max="1" width="9.23046875" customWidth="1"/>
    <col min="2" max="6" width="9.23046875" style="52" customWidth="1"/>
    <col min="7" max="11" width="9.23046875" customWidth="1"/>
    <col min="12" max="12" width="9" hidden="1" customWidth="1"/>
    <col min="13" max="16384" width="9.23046875" hidden="1"/>
  </cols>
  <sheetData>
    <row r="1" spans="1:11" s="435" customFormat="1" ht="56.9" customHeight="1"/>
    <row r="2" spans="1:11" ht="25">
      <c r="A2" s="1" t="s">
        <v>0</v>
      </c>
      <c r="B2" s="2"/>
      <c r="C2" s="2"/>
      <c r="D2" s="2"/>
      <c r="E2" s="3"/>
      <c r="F2" s="2"/>
      <c r="G2" s="2"/>
      <c r="H2" s="4"/>
      <c r="I2" s="2"/>
      <c r="J2" s="3"/>
      <c r="K2" s="2"/>
    </row>
    <row r="3" spans="1:11" ht="25">
      <c r="A3" s="4" t="str">
        <f>$E$14</f>
        <v>National Grid Electricity System Operator</v>
      </c>
      <c r="B3" s="2"/>
      <c r="C3" s="2"/>
      <c r="D3" s="5"/>
      <c r="E3" s="3"/>
      <c r="F3" s="2"/>
      <c r="G3" s="2"/>
      <c r="H3" s="2"/>
      <c r="I3" s="2"/>
      <c r="J3" s="2"/>
      <c r="K3" s="2"/>
    </row>
    <row r="4" spans="1:11" ht="25.5" thickBot="1">
      <c r="A4" s="28" t="str">
        <f>$E$18</f>
        <v>2022/23</v>
      </c>
      <c r="B4" s="28"/>
      <c r="C4" s="28"/>
      <c r="D4" s="28"/>
      <c r="E4" s="6"/>
      <c r="F4" s="7"/>
      <c r="G4" s="7"/>
      <c r="H4" s="7"/>
      <c r="I4" s="7"/>
      <c r="J4" s="7"/>
      <c r="K4" s="7"/>
    </row>
    <row r="5" spans="1:11" s="52" customFormat="1" ht="14">
      <c r="A5" s="67"/>
      <c r="B5" s="67"/>
      <c r="C5" s="67"/>
      <c r="D5" s="67"/>
      <c r="E5" s="67"/>
      <c r="F5" s="67"/>
      <c r="G5" s="67"/>
      <c r="H5" s="67"/>
      <c r="I5" s="67"/>
      <c r="J5" s="67"/>
      <c r="K5" s="67"/>
    </row>
    <row r="6" spans="1:11" s="52" customFormat="1" ht="14.5" thickBot="1">
      <c r="A6" s="67"/>
      <c r="B6" s="67"/>
      <c r="C6" s="67"/>
      <c r="D6" s="67"/>
      <c r="E6" s="67"/>
      <c r="F6" s="67"/>
      <c r="G6" s="67"/>
      <c r="H6" s="67"/>
      <c r="I6" s="67"/>
      <c r="J6" s="67"/>
      <c r="K6" s="67"/>
    </row>
    <row r="7" spans="1:11" s="52" customFormat="1" ht="14.5" thickTop="1">
      <c r="A7" s="67"/>
      <c r="B7" s="67"/>
      <c r="C7" s="9"/>
      <c r="D7" s="10"/>
      <c r="E7" s="10"/>
      <c r="F7" s="10"/>
      <c r="G7" s="10"/>
      <c r="H7" s="10"/>
      <c r="I7" s="11"/>
      <c r="J7" s="67"/>
      <c r="K7" s="67"/>
    </row>
    <row r="8" spans="1:11" s="52" customFormat="1" ht="23.15" customHeight="1">
      <c r="A8" s="67"/>
      <c r="B8" s="67"/>
      <c r="C8" s="441" t="s">
        <v>1</v>
      </c>
      <c r="D8" s="442"/>
      <c r="E8" s="442"/>
      <c r="F8" s="442"/>
      <c r="G8" s="442"/>
      <c r="H8" s="442"/>
      <c r="I8" s="443"/>
      <c r="J8" s="67"/>
      <c r="K8" s="67"/>
    </row>
    <row r="9" spans="1:11" s="52" customFormat="1" ht="14.15" customHeight="1">
      <c r="A9" s="67"/>
      <c r="B9" s="67"/>
      <c r="C9" s="441"/>
      <c r="D9" s="442"/>
      <c r="E9" s="442"/>
      <c r="F9" s="442"/>
      <c r="G9" s="442"/>
      <c r="H9" s="442"/>
      <c r="I9" s="443"/>
      <c r="J9" s="67"/>
      <c r="K9" s="67"/>
    </row>
    <row r="10" spans="1:11" s="52" customFormat="1" ht="14.15" customHeight="1">
      <c r="A10" s="67"/>
      <c r="B10" s="67"/>
      <c r="C10" s="441"/>
      <c r="D10" s="442"/>
      <c r="E10" s="442"/>
      <c r="F10" s="442"/>
      <c r="G10" s="442"/>
      <c r="H10" s="442"/>
      <c r="I10" s="443"/>
      <c r="J10" s="67"/>
      <c r="K10" s="67"/>
    </row>
    <row r="11" spans="1:11" s="52" customFormat="1" ht="14.15" customHeight="1">
      <c r="A11" s="67"/>
      <c r="B11" s="67"/>
      <c r="C11" s="134"/>
      <c r="D11" s="135"/>
      <c r="E11" s="135"/>
      <c r="F11" s="135"/>
      <c r="G11" s="135"/>
      <c r="H11" s="135"/>
      <c r="I11" s="136"/>
      <c r="J11" s="67"/>
      <c r="K11" s="67"/>
    </row>
    <row r="12" spans="1:11" s="52" customFormat="1" ht="14">
      <c r="A12" s="67"/>
      <c r="B12" s="67"/>
      <c r="C12" s="12"/>
      <c r="D12" s="13"/>
      <c r="E12" s="13"/>
      <c r="F12" s="15"/>
      <c r="G12" s="13"/>
      <c r="H12" s="13"/>
      <c r="I12" s="14"/>
      <c r="J12" s="67"/>
      <c r="K12" s="67"/>
    </row>
    <row r="13" spans="1:11" s="52" customFormat="1" ht="14">
      <c r="A13" s="67"/>
      <c r="B13" s="67"/>
      <c r="C13" s="12"/>
      <c r="D13" s="13"/>
      <c r="E13" s="13"/>
      <c r="F13" s="16"/>
      <c r="G13" s="13"/>
      <c r="H13" s="13"/>
      <c r="I13" s="14"/>
      <c r="J13" s="67"/>
      <c r="K13" s="67"/>
    </row>
    <row r="14" spans="1:11" s="52" customFormat="1" ht="14">
      <c r="A14" s="67"/>
      <c r="B14" s="67"/>
      <c r="C14" s="12"/>
      <c r="D14" s="17" t="s">
        <v>2</v>
      </c>
      <c r="E14" s="436" t="s">
        <v>3</v>
      </c>
      <c r="F14" s="436"/>
      <c r="G14" s="436"/>
      <c r="H14" s="436"/>
      <c r="I14" s="14"/>
      <c r="J14" s="67"/>
      <c r="K14" s="67"/>
    </row>
    <row r="15" spans="1:11" s="52" customFormat="1" ht="14">
      <c r="A15" s="67"/>
      <c r="B15" s="67"/>
      <c r="C15" s="12"/>
      <c r="D15" s="17"/>
      <c r="E15" s="13"/>
      <c r="F15" s="16"/>
      <c r="G15" s="13"/>
      <c r="H15" s="13"/>
      <c r="I15" s="14"/>
      <c r="J15" s="67"/>
      <c r="K15" s="67"/>
    </row>
    <row r="16" spans="1:11" s="52" customFormat="1" ht="14">
      <c r="A16" s="67"/>
      <c r="B16" s="67"/>
      <c r="C16" s="12"/>
      <c r="D16" s="17" t="s">
        <v>4</v>
      </c>
      <c r="E16" s="440" t="s">
        <v>5</v>
      </c>
      <c r="F16" s="440"/>
      <c r="G16" s="440"/>
      <c r="H16" s="440"/>
      <c r="I16" s="14"/>
      <c r="J16" s="67"/>
      <c r="K16" s="67"/>
    </row>
    <row r="17" spans="1:11" s="52" customFormat="1" ht="14">
      <c r="A17" s="67"/>
      <c r="B17" s="67"/>
      <c r="C17" s="12"/>
      <c r="D17" s="17"/>
      <c r="E17" s="13"/>
      <c r="F17" s="16"/>
      <c r="G17" s="13"/>
      <c r="H17" s="13"/>
      <c r="I17" s="14"/>
      <c r="J17" s="67"/>
      <c r="K17" s="67"/>
    </row>
    <row r="18" spans="1:11" s="52" customFormat="1" ht="14">
      <c r="A18" s="67"/>
      <c r="B18" s="67"/>
      <c r="C18" s="12"/>
      <c r="D18" s="17" t="s">
        <v>6</v>
      </c>
      <c r="E18" s="437" t="s">
        <v>7</v>
      </c>
      <c r="F18" s="437"/>
      <c r="G18" s="437"/>
      <c r="H18" s="437"/>
      <c r="I18" s="14"/>
      <c r="J18" s="67"/>
      <c r="K18" s="262"/>
    </row>
    <row r="19" spans="1:11" s="52" customFormat="1" ht="14">
      <c r="A19" s="67"/>
      <c r="B19" s="67"/>
      <c r="C19" s="12"/>
      <c r="D19" s="17"/>
      <c r="E19" s="13"/>
      <c r="F19" s="16"/>
      <c r="G19" s="13"/>
      <c r="H19" s="13"/>
      <c r="I19" s="14"/>
      <c r="J19" s="67"/>
      <c r="K19" s="67"/>
    </row>
    <row r="20" spans="1:11" s="52" customFormat="1" ht="14">
      <c r="A20" s="67"/>
      <c r="B20" s="67"/>
      <c r="C20" s="12"/>
      <c r="D20" s="17" t="s">
        <v>8</v>
      </c>
      <c r="E20" s="438">
        <v>1</v>
      </c>
      <c r="F20" s="438"/>
      <c r="G20" s="438"/>
      <c r="H20" s="438"/>
      <c r="I20" s="14"/>
      <c r="J20" s="67"/>
      <c r="K20" s="67"/>
    </row>
    <row r="21" spans="1:11" s="52" customFormat="1" ht="14">
      <c r="A21" s="67"/>
      <c r="B21" s="67"/>
      <c r="C21" s="12"/>
      <c r="D21" s="17"/>
      <c r="E21" s="13"/>
      <c r="F21" s="16"/>
      <c r="G21" s="13"/>
      <c r="H21" s="13"/>
      <c r="I21" s="14"/>
      <c r="J21" s="67"/>
      <c r="K21" s="67"/>
    </row>
    <row r="22" spans="1:11" s="52" customFormat="1" ht="14">
      <c r="A22" s="67"/>
      <c r="B22" s="67"/>
      <c r="C22" s="12"/>
      <c r="D22" s="17" t="s">
        <v>9</v>
      </c>
      <c r="E22" s="439">
        <v>44773</v>
      </c>
      <c r="F22" s="439"/>
      <c r="G22" s="439"/>
      <c r="H22" s="439"/>
      <c r="I22" s="14"/>
      <c r="J22" s="67"/>
      <c r="K22" s="67"/>
    </row>
    <row r="23" spans="1:11" s="52" customFormat="1" ht="14.5" thickBot="1">
      <c r="A23" s="67"/>
      <c r="B23" s="67"/>
      <c r="C23" s="18"/>
      <c r="D23" s="19"/>
      <c r="E23" s="19"/>
      <c r="F23" s="19"/>
      <c r="G23" s="19"/>
      <c r="H23" s="19"/>
      <c r="I23" s="20"/>
      <c r="J23" s="67"/>
      <c r="K23" s="67"/>
    </row>
    <row r="24" spans="1:11" s="52" customFormat="1" ht="14.5" thickTop="1">
      <c r="A24" s="67"/>
      <c r="B24" s="67"/>
      <c r="C24" s="67"/>
      <c r="D24" s="67"/>
      <c r="E24" s="67"/>
      <c r="F24" s="67"/>
      <c r="G24" s="67"/>
      <c r="H24" s="67"/>
      <c r="I24" s="67"/>
      <c r="J24" s="67"/>
      <c r="K24" s="67"/>
    </row>
    <row r="25" spans="1:11" s="52" customFormat="1" ht="14">
      <c r="A25" s="67"/>
      <c r="B25" s="67"/>
      <c r="C25" s="67"/>
      <c r="D25" s="67"/>
      <c r="E25" s="67"/>
      <c r="F25" s="67"/>
      <c r="G25" s="67"/>
      <c r="H25" s="67"/>
      <c r="I25" s="67"/>
      <c r="J25" s="67"/>
      <c r="K25" s="67"/>
    </row>
    <row r="26" spans="1:11" s="52" customFormat="1" ht="15">
      <c r="A26" s="21" t="s">
        <v>10</v>
      </c>
      <c r="B26" s="62"/>
      <c r="C26" s="62"/>
      <c r="D26" s="62"/>
      <c r="E26" s="70"/>
      <c r="F26" s="70"/>
      <c r="G26" s="70"/>
      <c r="H26" s="70"/>
      <c r="I26" s="70"/>
      <c r="J26" s="70"/>
      <c r="K26" s="70"/>
    </row>
    <row r="27" spans="1:11" s="52" customFormat="1" ht="14">
      <c r="A27" s="22"/>
      <c r="B27" s="22"/>
      <c r="C27" s="22"/>
      <c r="D27" s="22"/>
      <c r="E27" s="67"/>
      <c r="F27" s="67"/>
      <c r="G27" s="67"/>
      <c r="H27" s="67"/>
      <c r="I27" s="67"/>
      <c r="J27" s="67"/>
      <c r="K27" s="67"/>
    </row>
    <row r="28" spans="1:11" s="52" customFormat="1" ht="14">
      <c r="A28" s="22"/>
      <c r="B28" s="22"/>
      <c r="C28" s="229"/>
      <c r="D28" s="22" t="s">
        <v>11</v>
      </c>
      <c r="E28" s="67"/>
      <c r="F28" s="67"/>
      <c r="G28" s="67"/>
      <c r="H28" s="67"/>
      <c r="I28" s="67"/>
      <c r="J28" s="67"/>
      <c r="K28" s="67"/>
    </row>
    <row r="29" spans="1:11" s="52" customFormat="1" ht="14">
      <c r="A29" s="22"/>
      <c r="B29" s="22"/>
      <c r="C29" s="298" t="s">
        <v>12</v>
      </c>
      <c r="D29" s="22" t="s">
        <v>13</v>
      </c>
      <c r="E29" s="67"/>
      <c r="F29" s="67"/>
      <c r="G29" s="67"/>
      <c r="H29" s="67"/>
      <c r="I29" s="67"/>
      <c r="J29" s="67"/>
      <c r="K29" s="67"/>
    </row>
    <row r="30" spans="1:11" s="52" customFormat="1" ht="14">
      <c r="A30" s="22"/>
      <c r="B30" s="22"/>
      <c r="C30" s="235" t="s">
        <v>12</v>
      </c>
      <c r="D30" s="22" t="s">
        <v>905</v>
      </c>
      <c r="E30" s="67"/>
      <c r="F30" s="67"/>
      <c r="G30" s="67"/>
      <c r="H30" s="67"/>
      <c r="I30" s="67"/>
      <c r="J30" s="67"/>
      <c r="K30" s="67"/>
    </row>
    <row r="31" spans="1:11" s="52" customFormat="1" ht="14">
      <c r="A31" s="22"/>
      <c r="B31" s="22"/>
      <c r="C31" s="273" t="s">
        <v>12</v>
      </c>
      <c r="D31" s="22" t="s">
        <v>14</v>
      </c>
      <c r="E31" s="67"/>
      <c r="F31" s="67"/>
      <c r="G31" s="67"/>
      <c r="H31" s="67"/>
      <c r="I31" s="67"/>
      <c r="J31" s="67"/>
      <c r="K31" s="67"/>
    </row>
    <row r="32" spans="1:11" s="52" customFormat="1" ht="14">
      <c r="A32" s="22"/>
      <c r="B32" s="22"/>
      <c r="C32" s="299" t="s">
        <v>12</v>
      </c>
      <c r="D32" s="22" t="s">
        <v>15</v>
      </c>
      <c r="E32" s="67"/>
      <c r="F32" s="67"/>
      <c r="G32" s="67"/>
      <c r="H32" s="67"/>
      <c r="I32" s="67"/>
      <c r="J32" s="67"/>
      <c r="K32" s="67"/>
    </row>
    <row r="33" spans="1:11" s="52" customFormat="1" ht="14">
      <c r="A33" s="22"/>
      <c r="B33" s="22"/>
      <c r="C33" s="234" t="s">
        <v>12</v>
      </c>
      <c r="D33" s="22" t="s">
        <v>16</v>
      </c>
      <c r="E33" s="67"/>
      <c r="F33" s="67"/>
      <c r="G33" s="67"/>
      <c r="H33" s="67"/>
      <c r="I33" s="67"/>
      <c r="J33" s="67"/>
      <c r="K33" s="67"/>
    </row>
    <row r="34" spans="1:11" s="52" customFormat="1" ht="14">
      <c r="A34" s="22"/>
      <c r="B34" s="22"/>
      <c r="C34" s="300" t="s">
        <v>12</v>
      </c>
      <c r="D34" s="22" t="s">
        <v>17</v>
      </c>
      <c r="E34" s="67"/>
      <c r="F34" s="67"/>
      <c r="G34" s="67"/>
      <c r="H34" s="67"/>
      <c r="I34" s="67"/>
      <c r="J34" s="67"/>
      <c r="K34" s="67"/>
    </row>
    <row r="35" spans="1:11" s="52" customFormat="1" ht="14">
      <c r="A35" s="22"/>
      <c r="B35" s="22"/>
      <c r="C35" s="301" t="s">
        <v>12</v>
      </c>
      <c r="D35" s="22" t="s">
        <v>18</v>
      </c>
      <c r="E35" s="67"/>
      <c r="F35" s="67"/>
      <c r="G35" s="67"/>
      <c r="H35" s="67"/>
      <c r="I35" s="67"/>
      <c r="J35" s="67"/>
      <c r="K35" s="67"/>
    </row>
    <row r="36" spans="1:11" s="52" customFormat="1" ht="14">
      <c r="A36" s="22"/>
      <c r="B36" s="22"/>
      <c r="C36" s="67"/>
      <c r="D36" s="67"/>
      <c r="E36" s="67"/>
      <c r="F36" s="67"/>
      <c r="G36" s="67"/>
      <c r="H36" s="67"/>
      <c r="I36" s="67"/>
      <c r="J36" s="67"/>
      <c r="K36" s="67"/>
    </row>
    <row r="37" spans="1:11" ht="14" hidden="1">
      <c r="A37" s="22"/>
      <c r="B37" s="22"/>
      <c r="C37" s="22"/>
      <c r="D37" s="22"/>
      <c r="E37" s="67"/>
      <c r="F37" s="67"/>
      <c r="G37" s="8"/>
      <c r="H37" s="8"/>
      <c r="I37" s="8"/>
      <c r="J37" s="8"/>
      <c r="K37" s="8"/>
    </row>
    <row r="38" spans="1:11" ht="14" hidden="1">
      <c r="A38" s="8"/>
      <c r="B38" s="67"/>
      <c r="C38" s="67"/>
      <c r="D38" s="67"/>
      <c r="E38" s="67"/>
      <c r="F38" s="67"/>
      <c r="G38" s="8"/>
      <c r="H38" s="8"/>
      <c r="I38" s="8"/>
      <c r="J38" s="8"/>
      <c r="K38" s="8"/>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"2021/22, 2022/23, 2023/24, 2024/25, 2025/26"</formula1>
    </dataValidation>
  </dataValidations>
  <pageMargins left="0.7" right="0.7" top="0.75" bottom="0.75" header="0.3" footer="0.3"/>
  <pageSetup paperSize="9"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05DF-F46C-4DF2-93D4-4AAE26F223AD}">
  <sheetPr>
    <tabColor theme="5"/>
    <pageSetUpPr autoPageBreaks="0"/>
  </sheetPr>
  <dimension ref="A1:H85"/>
  <sheetViews>
    <sheetView workbookViewId="0">
      <selection activeCell="D24" sqref="D24"/>
    </sheetView>
  </sheetViews>
  <sheetFormatPr defaultColWidth="0" defaultRowHeight="13.5" zeroHeight="1"/>
  <cols>
    <col min="1" max="1" width="9.23046875" customWidth="1"/>
    <col min="2" max="2" width="23.3828125" bestFit="1" customWidth="1"/>
    <col min="3" max="3" width="59.15234375" bestFit="1" customWidth="1"/>
    <col min="4" max="4" width="4.4609375" bestFit="1" customWidth="1"/>
    <col min="5" max="6" width="1.765625" customWidth="1"/>
    <col min="7" max="7" width="15.4609375" customWidth="1"/>
    <col min="8" max="8" width="9.23046875" customWidth="1"/>
    <col min="9" max="16384" width="9.23046875" hidden="1"/>
  </cols>
  <sheetData>
    <row r="1" spans="1:8" ht="25">
      <c r="A1" s="1" t="str">
        <f>Cover!$A$2</f>
        <v>ESO Regulatory Reporting Pack</v>
      </c>
      <c r="B1" s="23"/>
      <c r="C1" s="23"/>
      <c r="D1" s="23"/>
      <c r="E1" s="23"/>
      <c r="F1" s="23"/>
      <c r="G1" s="23"/>
      <c r="H1" s="23"/>
    </row>
    <row r="2" spans="1:8" ht="25">
      <c r="A2" s="4" t="str">
        <f>Cover!$A$3</f>
        <v>National Grid Electricity System Operator</v>
      </c>
      <c r="B2" s="23"/>
      <c r="C2" s="23"/>
      <c r="D2" s="23"/>
      <c r="E2" s="23"/>
      <c r="F2" s="23"/>
      <c r="G2" s="23"/>
      <c r="H2" s="23"/>
    </row>
    <row r="3" spans="1:8" ht="25">
      <c r="A3" s="3" t="str">
        <f>Cover!$E$18</f>
        <v>2022/23</v>
      </c>
      <c r="B3" s="3"/>
      <c r="C3" s="3"/>
      <c r="D3" s="3"/>
      <c r="E3" s="23"/>
      <c r="F3" s="23"/>
      <c r="G3" s="23"/>
      <c r="H3" s="23"/>
    </row>
    <row r="4" spans="1:8" ht="25.5" thickBot="1">
      <c r="A4" s="24" t="s">
        <v>19</v>
      </c>
      <c r="B4" s="25"/>
      <c r="C4" s="25"/>
      <c r="D4" s="25"/>
      <c r="E4" s="25"/>
      <c r="F4" s="25"/>
      <c r="G4" s="25"/>
      <c r="H4" s="25"/>
    </row>
    <row r="5" spans="1:8" ht="14" thickBot="1">
      <c r="A5" s="26"/>
      <c r="B5" s="26"/>
      <c r="C5" s="26"/>
      <c r="D5" s="26"/>
      <c r="E5" s="26"/>
      <c r="F5" s="26"/>
      <c r="G5" s="26"/>
      <c r="H5" s="26"/>
    </row>
    <row r="6" spans="1:8">
      <c r="A6" s="45" t="s">
        <v>20</v>
      </c>
      <c r="B6" s="78" t="s">
        <v>21</v>
      </c>
      <c r="C6" s="45" t="s">
        <v>22</v>
      </c>
      <c r="D6" s="45" t="s">
        <v>23</v>
      </c>
      <c r="E6" s="26"/>
      <c r="F6" s="26"/>
      <c r="G6" s="444" t="s">
        <v>24</v>
      </c>
      <c r="H6" s="26"/>
    </row>
    <row r="7" spans="1:8">
      <c r="A7" s="26"/>
      <c r="B7" s="26"/>
      <c r="C7" s="26"/>
      <c r="D7" s="26"/>
      <c r="E7" s="26"/>
      <c r="F7" s="26"/>
      <c r="G7" s="445"/>
      <c r="H7" s="26"/>
    </row>
    <row r="8" spans="1:8">
      <c r="A8" s="26"/>
      <c r="B8" s="26"/>
      <c r="C8" s="26"/>
      <c r="D8" s="26"/>
      <c r="E8" s="26"/>
      <c r="F8" s="26"/>
      <c r="G8" s="445"/>
      <c r="H8" s="26"/>
    </row>
    <row r="9" spans="1:8" ht="14" thickBot="1">
      <c r="A9" s="26"/>
      <c r="B9" s="26"/>
      <c r="C9" s="26"/>
      <c r="D9" s="26"/>
      <c r="E9" s="26"/>
      <c r="F9" s="26"/>
      <c r="G9" s="446"/>
      <c r="H9" s="26"/>
    </row>
    <row r="10" spans="1:8">
      <c r="A10" s="45"/>
      <c r="B10" s="92" t="s">
        <v>25</v>
      </c>
      <c r="C10" s="74" t="s">
        <v>26</v>
      </c>
      <c r="D10" s="96" t="s">
        <v>27</v>
      </c>
      <c r="E10" s="26"/>
      <c r="F10" s="26"/>
      <c r="G10" s="26"/>
      <c r="H10" s="26"/>
    </row>
    <row r="11" spans="1:8">
      <c r="A11" s="26"/>
      <c r="B11" s="74"/>
      <c r="C11" s="74" t="s">
        <v>19</v>
      </c>
      <c r="D11" s="96" t="s">
        <v>27</v>
      </c>
      <c r="E11" s="26"/>
      <c r="F11" s="26"/>
      <c r="G11" s="26"/>
      <c r="H11" s="26"/>
    </row>
    <row r="12" spans="1:8">
      <c r="A12" s="26"/>
      <c r="B12" s="74"/>
      <c r="C12" s="74" t="s">
        <v>28</v>
      </c>
      <c r="D12" s="96" t="s">
        <v>27</v>
      </c>
      <c r="E12" s="26"/>
      <c r="F12" s="26"/>
      <c r="G12" s="26"/>
      <c r="H12" s="26"/>
    </row>
    <row r="13" spans="1:8">
      <c r="A13" s="26"/>
      <c r="B13" s="74"/>
      <c r="C13" s="74" t="s">
        <v>29</v>
      </c>
      <c r="D13" s="96" t="s">
        <v>27</v>
      </c>
      <c r="E13" s="26"/>
      <c r="F13" s="26"/>
      <c r="G13" s="26"/>
      <c r="H13" s="26"/>
    </row>
    <row r="14" spans="1:8">
      <c r="A14" s="26"/>
      <c r="B14" s="74"/>
      <c r="C14" s="74" t="s">
        <v>30</v>
      </c>
      <c r="D14" s="96" t="s">
        <v>27</v>
      </c>
      <c r="E14" s="26"/>
      <c r="F14" s="26"/>
      <c r="G14" s="26"/>
      <c r="H14" s="26"/>
    </row>
    <row r="15" spans="1:8">
      <c r="A15" s="26"/>
      <c r="B15" s="26"/>
      <c r="C15" s="26"/>
      <c r="D15" s="26"/>
      <c r="E15" s="26"/>
      <c r="F15" s="26"/>
      <c r="G15" s="26"/>
      <c r="H15" s="26"/>
    </row>
    <row r="16" spans="1:8">
      <c r="A16" s="45">
        <v>1</v>
      </c>
      <c r="B16" s="64" t="s">
        <v>31</v>
      </c>
      <c r="C16" s="26"/>
      <c r="D16" s="26"/>
      <c r="E16" s="26"/>
      <c r="F16" s="26"/>
      <c r="G16" s="40"/>
      <c r="H16" s="26"/>
    </row>
    <row r="17" spans="1:8">
      <c r="A17" s="26"/>
      <c r="B17" s="26"/>
      <c r="C17" s="74" t="s">
        <v>32</v>
      </c>
      <c r="D17" s="96" t="s">
        <v>27</v>
      </c>
      <c r="E17" s="26"/>
      <c r="F17" s="26"/>
      <c r="G17" s="43"/>
      <c r="H17" s="26"/>
    </row>
    <row r="18" spans="1:8">
      <c r="A18" s="26"/>
      <c r="B18" s="26"/>
      <c r="C18" s="74" t="s">
        <v>33</v>
      </c>
      <c r="D18" s="96" t="s">
        <v>27</v>
      </c>
      <c r="E18" s="26"/>
      <c r="F18" s="26"/>
      <c r="G18" s="43"/>
      <c r="H18" s="26"/>
    </row>
    <row r="19" spans="1:8">
      <c r="A19" s="26"/>
      <c r="B19" s="26"/>
      <c r="C19" s="74" t="s">
        <v>34</v>
      </c>
      <c r="D19" s="96" t="s">
        <v>27</v>
      </c>
      <c r="E19" s="26"/>
      <c r="F19" s="26"/>
      <c r="G19" s="43"/>
      <c r="H19" s="26"/>
    </row>
    <row r="20" spans="1:8">
      <c r="A20" s="26"/>
      <c r="B20" s="26"/>
      <c r="C20" s="74" t="s">
        <v>35</v>
      </c>
      <c r="D20" s="96" t="s">
        <v>27</v>
      </c>
      <c r="E20" s="26"/>
      <c r="F20" s="26"/>
      <c r="G20" s="43"/>
      <c r="H20" s="26"/>
    </row>
    <row r="21" spans="1:8">
      <c r="A21" s="26"/>
      <c r="B21" s="26"/>
      <c r="C21" s="74" t="s">
        <v>36</v>
      </c>
      <c r="D21" s="96" t="s">
        <v>27</v>
      </c>
      <c r="E21" s="26"/>
      <c r="F21" s="26"/>
      <c r="G21" s="43"/>
      <c r="H21" s="26"/>
    </row>
    <row r="22" spans="1:8">
      <c r="A22" s="26"/>
      <c r="B22" s="26"/>
      <c r="C22" s="74" t="s">
        <v>37</v>
      </c>
      <c r="D22" s="96" t="s">
        <v>27</v>
      </c>
      <c r="E22" s="26"/>
      <c r="F22" s="26"/>
      <c r="G22" s="43"/>
      <c r="H22" s="26"/>
    </row>
    <row r="23" spans="1:8">
      <c r="A23" s="26"/>
      <c r="B23" s="26"/>
      <c r="C23" s="74" t="s">
        <v>38</v>
      </c>
      <c r="D23" s="96" t="s">
        <v>27</v>
      </c>
      <c r="E23" s="26"/>
      <c r="F23" s="26"/>
      <c r="G23" s="43"/>
      <c r="H23" s="26"/>
    </row>
    <row r="24" spans="1:8">
      <c r="A24" s="26"/>
      <c r="B24" s="26"/>
      <c r="C24" s="26" t="s">
        <v>39</v>
      </c>
      <c r="D24" s="96" t="s">
        <v>27</v>
      </c>
      <c r="E24" s="26"/>
      <c r="F24" s="26"/>
      <c r="G24" s="43"/>
      <c r="H24" s="26"/>
    </row>
    <row r="25" spans="1:8">
      <c r="A25" s="26"/>
      <c r="B25" s="26"/>
      <c r="C25" s="26"/>
      <c r="D25" s="26"/>
      <c r="E25" s="26"/>
      <c r="F25" s="26"/>
      <c r="G25" s="26"/>
      <c r="H25" s="26"/>
    </row>
    <row r="26" spans="1:8">
      <c r="A26" s="45">
        <v>2</v>
      </c>
      <c r="B26" s="35" t="s">
        <v>40</v>
      </c>
      <c r="C26" s="53"/>
      <c r="D26" s="26"/>
      <c r="E26" s="26"/>
      <c r="F26" s="26"/>
      <c r="G26" s="26"/>
      <c r="H26" s="26"/>
    </row>
    <row r="27" spans="1:8">
      <c r="A27" s="26"/>
      <c r="B27" s="26"/>
      <c r="C27" s="74" t="s">
        <v>41</v>
      </c>
      <c r="D27" s="96" t="s">
        <v>27</v>
      </c>
      <c r="E27" s="26"/>
      <c r="F27" s="26"/>
      <c r="G27" s="43"/>
      <c r="H27" s="26"/>
    </row>
    <row r="28" spans="1:8">
      <c r="A28" s="26"/>
      <c r="B28" s="26"/>
      <c r="C28" s="74" t="s">
        <v>42</v>
      </c>
      <c r="D28" s="96" t="s">
        <v>27</v>
      </c>
      <c r="E28" s="26"/>
      <c r="F28" s="26"/>
      <c r="G28" s="43"/>
      <c r="H28" s="26"/>
    </row>
    <row r="29" spans="1:8">
      <c r="A29" s="26"/>
      <c r="B29" s="26"/>
      <c r="C29" s="74" t="s">
        <v>43</v>
      </c>
      <c r="D29" s="96" t="s">
        <v>27</v>
      </c>
      <c r="E29" s="26"/>
      <c r="F29" s="26"/>
      <c r="G29" s="43"/>
      <c r="H29" s="26"/>
    </row>
    <row r="30" spans="1:8">
      <c r="A30" s="26"/>
      <c r="B30" s="26"/>
      <c r="C30" s="26"/>
      <c r="D30" s="26"/>
      <c r="E30" s="26"/>
      <c r="F30" s="26"/>
      <c r="G30" s="26"/>
      <c r="H30" s="26"/>
    </row>
    <row r="31" spans="1:8">
      <c r="A31" s="45">
        <v>3</v>
      </c>
      <c r="B31" s="75" t="s">
        <v>44</v>
      </c>
      <c r="C31" s="26"/>
      <c r="D31" s="26"/>
      <c r="E31" s="26"/>
      <c r="F31" s="26"/>
      <c r="G31" s="26"/>
      <c r="H31" s="26"/>
    </row>
    <row r="32" spans="1:8">
      <c r="A32" s="26"/>
      <c r="B32" s="74"/>
      <c r="C32" s="74" t="s">
        <v>45</v>
      </c>
      <c r="D32" s="96" t="s">
        <v>27</v>
      </c>
      <c r="E32" s="26"/>
      <c r="F32" s="26"/>
      <c r="G32" s="43"/>
      <c r="H32" s="26"/>
    </row>
    <row r="33" spans="1:8">
      <c r="A33" s="26"/>
      <c r="B33" s="74"/>
      <c r="C33" s="74" t="s">
        <v>46</v>
      </c>
      <c r="D33" s="96" t="s">
        <v>27</v>
      </c>
      <c r="E33" s="26"/>
      <c r="F33" s="26"/>
      <c r="G33" s="43"/>
      <c r="H33" s="26"/>
    </row>
    <row r="34" spans="1:8">
      <c r="A34" s="26"/>
      <c r="B34" s="74"/>
      <c r="C34" s="74" t="s">
        <v>47</v>
      </c>
      <c r="D34" s="96" t="s">
        <v>27</v>
      </c>
      <c r="E34" s="26"/>
      <c r="F34" s="26"/>
      <c r="G34" s="43"/>
      <c r="H34" s="26"/>
    </row>
    <row r="35" spans="1:8">
      <c r="A35" s="26"/>
      <c r="B35" s="26"/>
      <c r="C35" s="26"/>
      <c r="D35" s="26"/>
      <c r="E35" s="26"/>
      <c r="F35" s="26"/>
      <c r="G35" s="40"/>
      <c r="H35" s="26"/>
    </row>
    <row r="36" spans="1:8">
      <c r="A36" s="45">
        <v>4</v>
      </c>
      <c r="B36" s="58" t="s">
        <v>48</v>
      </c>
      <c r="C36" s="26"/>
      <c r="D36" s="26"/>
      <c r="E36" s="26"/>
      <c r="F36" s="26"/>
      <c r="G36" s="40"/>
      <c r="H36" s="26"/>
    </row>
    <row r="37" spans="1:8">
      <c r="A37" s="26"/>
      <c r="B37" s="26"/>
      <c r="C37" s="74" t="s">
        <v>49</v>
      </c>
      <c r="D37" s="96" t="s">
        <v>27</v>
      </c>
      <c r="E37" s="26"/>
      <c r="F37" s="26"/>
      <c r="G37" s="43"/>
      <c r="H37" s="26"/>
    </row>
    <row r="38" spans="1:8">
      <c r="A38" s="26"/>
      <c r="B38" s="26"/>
      <c r="C38" s="74" t="s">
        <v>50</v>
      </c>
      <c r="D38" s="96" t="s">
        <v>27</v>
      </c>
      <c r="E38" s="26"/>
      <c r="F38" s="26"/>
      <c r="G38" s="43"/>
      <c r="H38" s="26"/>
    </row>
    <row r="39" spans="1:8">
      <c r="A39" s="33"/>
      <c r="B39" s="51"/>
      <c r="C39" s="26"/>
      <c r="D39" s="26"/>
      <c r="E39" s="26"/>
      <c r="F39" s="26"/>
      <c r="G39" s="26"/>
      <c r="H39" s="26"/>
    </row>
    <row r="40" spans="1:8">
      <c r="A40" s="45">
        <v>5</v>
      </c>
      <c r="B40" s="66" t="s">
        <v>51</v>
      </c>
      <c r="C40" s="26"/>
      <c r="D40" s="26"/>
      <c r="E40" s="26"/>
      <c r="F40" s="26"/>
      <c r="G40" s="40"/>
      <c r="H40" s="26"/>
    </row>
    <row r="41" spans="1:8">
      <c r="A41" s="26"/>
      <c r="B41" s="26"/>
      <c r="C41" s="74" t="s">
        <v>52</v>
      </c>
      <c r="D41" s="96" t="s">
        <v>27</v>
      </c>
      <c r="E41" s="26"/>
      <c r="F41" s="26"/>
      <c r="G41" s="43"/>
      <c r="H41" s="26"/>
    </row>
    <row r="42" spans="1:8">
      <c r="A42" s="33"/>
      <c r="B42" s="51"/>
      <c r="C42" s="26"/>
      <c r="D42" s="26"/>
      <c r="E42" s="26"/>
      <c r="F42" s="26"/>
      <c r="G42" s="26"/>
      <c r="H42" s="26"/>
    </row>
    <row r="43" spans="1:8">
      <c r="A43" s="45">
        <v>6</v>
      </c>
      <c r="B43" s="93" t="s">
        <v>53</v>
      </c>
      <c r="C43" s="26"/>
      <c r="D43" s="26"/>
      <c r="E43" s="26"/>
      <c r="F43" s="26"/>
      <c r="G43" s="40"/>
      <c r="H43" s="26"/>
    </row>
    <row r="44" spans="1:8">
      <c r="A44" s="26"/>
      <c r="B44" s="26"/>
      <c r="C44" s="74" t="s">
        <v>54</v>
      </c>
      <c r="D44" s="96" t="s">
        <v>27</v>
      </c>
      <c r="E44" s="26"/>
      <c r="F44" s="26"/>
      <c r="G44" s="43"/>
      <c r="H44" s="26"/>
    </row>
    <row r="45" spans="1:8">
      <c r="A45" s="26"/>
      <c r="B45" s="26"/>
      <c r="C45" s="74" t="s">
        <v>55</v>
      </c>
      <c r="D45" s="96" t="s">
        <v>27</v>
      </c>
      <c r="E45" s="26"/>
      <c r="F45" s="26"/>
      <c r="G45" s="43"/>
      <c r="H45" s="26"/>
    </row>
    <row r="46" spans="1:8">
      <c r="A46" s="26"/>
      <c r="B46" s="26"/>
      <c r="C46" s="74" t="s">
        <v>56</v>
      </c>
      <c r="D46" s="96" t="s">
        <v>27</v>
      </c>
      <c r="E46" s="26"/>
      <c r="F46" s="26"/>
      <c r="G46" s="43"/>
      <c r="H46" s="26"/>
    </row>
    <row r="47" spans="1:8">
      <c r="A47" s="26"/>
      <c r="B47" s="26"/>
      <c r="C47" s="74" t="s">
        <v>57</v>
      </c>
      <c r="D47" s="96" t="s">
        <v>27</v>
      </c>
      <c r="E47" s="26"/>
      <c r="F47" s="26"/>
      <c r="G47" s="43"/>
      <c r="H47" s="26"/>
    </row>
    <row r="48" spans="1:8">
      <c r="A48" s="26"/>
      <c r="B48" s="26"/>
      <c r="C48" s="74"/>
      <c r="D48" s="26"/>
      <c r="E48" s="26"/>
      <c r="F48" s="26"/>
      <c r="G48" s="91"/>
      <c r="H48" s="26"/>
    </row>
    <row r="49" spans="1:8">
      <c r="A49" s="45">
        <v>7</v>
      </c>
      <c r="B49" s="94" t="s">
        <v>58</v>
      </c>
      <c r="C49" s="26"/>
      <c r="D49" s="26"/>
      <c r="E49" s="26"/>
      <c r="F49" s="26"/>
      <c r="G49" s="40"/>
      <c r="H49" s="26"/>
    </row>
    <row r="50" spans="1:8">
      <c r="A50" s="45"/>
      <c r="C50" s="26" t="s">
        <v>59</v>
      </c>
      <c r="D50" s="96" t="s">
        <v>27</v>
      </c>
      <c r="E50" s="26"/>
      <c r="F50" s="26"/>
      <c r="G50" s="43"/>
      <c r="H50" s="26"/>
    </row>
    <row r="51" spans="1:8">
      <c r="A51" s="45"/>
      <c r="B51" s="78"/>
      <c r="C51" s="26" t="s">
        <v>60</v>
      </c>
      <c r="D51" s="97" t="s">
        <v>27</v>
      </c>
      <c r="E51" s="26"/>
      <c r="F51" s="26"/>
      <c r="G51" s="43"/>
      <c r="H51" s="26"/>
    </row>
    <row r="52" spans="1:8">
      <c r="A52" s="26"/>
      <c r="B52" s="26"/>
      <c r="C52" s="74" t="s">
        <v>61</v>
      </c>
      <c r="D52" s="96" t="s">
        <v>27</v>
      </c>
      <c r="E52" s="26"/>
      <c r="F52" s="26"/>
      <c r="G52" s="43"/>
      <c r="H52" s="26"/>
    </row>
    <row r="53" spans="1:8">
      <c r="A53" s="26"/>
      <c r="B53" s="26"/>
      <c r="C53" s="74" t="s">
        <v>62</v>
      </c>
      <c r="D53" s="96" t="s">
        <v>27</v>
      </c>
      <c r="E53" s="26"/>
      <c r="F53" s="26"/>
      <c r="G53" s="43"/>
      <c r="H53" s="26"/>
    </row>
    <row r="54" spans="1:8">
      <c r="A54" s="26"/>
      <c r="B54" s="26"/>
      <c r="C54" s="74" t="s">
        <v>63</v>
      </c>
      <c r="D54" s="96" t="s">
        <v>27</v>
      </c>
      <c r="E54" s="26"/>
      <c r="F54" s="26"/>
      <c r="G54" s="43"/>
      <c r="H54" s="26"/>
    </row>
    <row r="55" spans="1:8">
      <c r="A55" s="26"/>
      <c r="B55" s="26"/>
      <c r="C55" s="74" t="s">
        <v>64</v>
      </c>
      <c r="D55" s="96" t="s">
        <v>27</v>
      </c>
      <c r="E55" s="26"/>
      <c r="F55" s="26"/>
      <c r="G55" s="43"/>
      <c r="H55" s="26"/>
    </row>
    <row r="56" spans="1:8">
      <c r="A56" s="26"/>
      <c r="B56" s="26"/>
      <c r="C56" s="74"/>
      <c r="D56" s="26"/>
      <c r="E56" s="26"/>
      <c r="F56" s="26"/>
      <c r="G56" s="91"/>
      <c r="H56" s="26"/>
    </row>
    <row r="57" spans="1:8">
      <c r="A57" s="45">
        <v>8</v>
      </c>
      <c r="B57" s="95" t="s">
        <v>65</v>
      </c>
      <c r="C57" s="26"/>
      <c r="D57" s="26"/>
      <c r="E57" s="26"/>
      <c r="F57" s="26"/>
      <c r="G57" s="40"/>
      <c r="H57" s="26"/>
    </row>
    <row r="58" spans="1:8">
      <c r="A58" s="26"/>
      <c r="B58" s="26"/>
      <c r="C58" s="74" t="s">
        <v>66</v>
      </c>
      <c r="D58" s="96" t="s">
        <v>27</v>
      </c>
      <c r="E58" s="26"/>
      <c r="F58" s="26"/>
      <c r="G58" s="43"/>
      <c r="H58" s="26"/>
    </row>
    <row r="59" spans="1:8">
      <c r="A59" s="26"/>
      <c r="B59" s="26"/>
      <c r="C59" s="74"/>
      <c r="D59" s="26"/>
      <c r="E59" s="26"/>
      <c r="F59" s="26"/>
      <c r="G59" s="91"/>
      <c r="H59" s="26"/>
    </row>
    <row r="60" spans="1:8">
      <c r="A60" s="33"/>
      <c r="B60" s="51"/>
      <c r="C60" s="26"/>
      <c r="D60" s="26"/>
      <c r="E60" s="26"/>
      <c r="F60" s="26"/>
      <c r="G60" s="26"/>
      <c r="H60" s="26"/>
    </row>
    <row r="61" spans="1:8">
      <c r="A61" s="26"/>
      <c r="B61" s="34"/>
      <c r="C61" s="78" t="s">
        <v>67</v>
      </c>
      <c r="D61" s="26"/>
      <c r="E61" s="34"/>
      <c r="F61" s="34"/>
      <c r="G61" s="59" t="s">
        <v>68</v>
      </c>
      <c r="H61" s="26"/>
    </row>
    <row r="62" spans="1:8">
      <c r="A62" s="26"/>
      <c r="B62" s="26"/>
      <c r="C62" s="43" t="s">
        <v>69</v>
      </c>
      <c r="D62" s="34"/>
      <c r="E62" s="26"/>
      <c r="F62" s="34"/>
      <c r="G62" s="43"/>
      <c r="H62" s="26"/>
    </row>
    <row r="63" spans="1:8">
      <c r="A63" s="26"/>
      <c r="B63" s="26"/>
      <c r="C63" s="43" t="s">
        <v>69</v>
      </c>
      <c r="D63" s="34"/>
      <c r="E63" s="34"/>
      <c r="F63" s="34"/>
      <c r="G63" s="43"/>
      <c r="H63" s="26"/>
    </row>
    <row r="64" spans="1:8">
      <c r="A64" s="26"/>
      <c r="B64" s="26"/>
      <c r="C64" s="43" t="s">
        <v>69</v>
      </c>
      <c r="D64" s="34"/>
      <c r="E64" s="34"/>
      <c r="F64" s="34"/>
      <c r="G64" s="43"/>
      <c r="H64" s="26"/>
    </row>
    <row r="65" spans="1:8">
      <c r="A65" s="26"/>
      <c r="B65" s="26"/>
      <c r="C65" s="34"/>
      <c r="D65" s="34"/>
      <c r="E65" s="34"/>
      <c r="F65" s="34"/>
      <c r="G65" s="40"/>
      <c r="H65" s="26"/>
    </row>
    <row r="66" spans="1:8">
      <c r="A66" s="26"/>
      <c r="B66" s="34"/>
      <c r="C66" s="72" t="s">
        <v>70</v>
      </c>
      <c r="D66" s="77"/>
      <c r="E66" s="26"/>
      <c r="F66" s="34"/>
      <c r="G66" s="34"/>
      <c r="H66" s="26"/>
    </row>
    <row r="67" spans="1:8">
      <c r="A67" s="26"/>
      <c r="B67" s="26"/>
      <c r="C67" s="34" t="s">
        <v>71</v>
      </c>
      <c r="D67" s="46"/>
      <c r="E67" s="46"/>
      <c r="F67" s="34"/>
      <c r="G67" s="43"/>
      <c r="H67" s="26"/>
    </row>
    <row r="68" spans="1:8">
      <c r="A68" s="26"/>
      <c r="B68" s="26"/>
      <c r="C68" s="34" t="s">
        <v>72</v>
      </c>
      <c r="D68" s="34"/>
      <c r="E68" s="34"/>
      <c r="F68" s="34"/>
      <c r="G68" s="43"/>
      <c r="H68" s="26"/>
    </row>
    <row r="69" spans="1:8">
      <c r="A69" s="26"/>
      <c r="B69" s="26"/>
      <c r="C69" s="34" t="s">
        <v>73</v>
      </c>
      <c r="D69" s="34"/>
      <c r="E69" s="34"/>
      <c r="F69" s="34"/>
      <c r="G69" s="43"/>
      <c r="H69" s="26"/>
    </row>
    <row r="70" spans="1:8">
      <c r="A70" s="26"/>
      <c r="B70" s="26"/>
      <c r="C70" s="34" t="s">
        <v>74</v>
      </c>
      <c r="D70" s="34"/>
      <c r="E70" s="34"/>
      <c r="F70" s="34"/>
      <c r="G70" s="43"/>
      <c r="H70" s="26"/>
    </row>
    <row r="71" spans="1:8">
      <c r="A71" s="26"/>
      <c r="B71" s="26"/>
      <c r="C71" s="34" t="s">
        <v>75</v>
      </c>
      <c r="D71" s="34"/>
      <c r="E71" s="34"/>
      <c r="F71" s="34"/>
      <c r="G71" s="43"/>
      <c r="H71" s="26"/>
    </row>
    <row r="72" spans="1:8">
      <c r="A72" s="26"/>
      <c r="B72" s="26"/>
      <c r="C72" s="34" t="s">
        <v>76</v>
      </c>
      <c r="D72" s="34"/>
      <c r="E72" s="34"/>
      <c r="F72" s="34"/>
      <c r="G72" s="43"/>
      <c r="H72" s="26"/>
    </row>
    <row r="73" spans="1:8">
      <c r="A73" s="26"/>
      <c r="B73" s="26"/>
      <c r="C73" s="34" t="s">
        <v>77</v>
      </c>
      <c r="D73" s="34"/>
      <c r="E73" s="34"/>
      <c r="F73" s="34"/>
      <c r="G73" s="43"/>
      <c r="H73" s="26"/>
    </row>
    <row r="74" spans="1:8">
      <c r="A74" s="26"/>
      <c r="B74" s="26"/>
      <c r="C74" s="34" t="s">
        <v>78</v>
      </c>
      <c r="D74" s="34"/>
      <c r="E74" s="34"/>
      <c r="F74" s="34"/>
      <c r="G74" s="43"/>
      <c r="H74" s="26"/>
    </row>
    <row r="75" spans="1:8">
      <c r="A75" s="26"/>
      <c r="B75" s="26"/>
      <c r="C75" s="34" t="s">
        <v>79</v>
      </c>
      <c r="D75" s="34"/>
      <c r="E75" s="34"/>
      <c r="F75" s="34"/>
      <c r="G75" s="43"/>
      <c r="H75" s="26"/>
    </row>
    <row r="76" spans="1:8">
      <c r="A76" s="26"/>
      <c r="B76" s="26"/>
      <c r="C76" s="34" t="s">
        <v>80</v>
      </c>
      <c r="D76" s="34"/>
      <c r="E76" s="34"/>
      <c r="F76" s="34"/>
      <c r="G76" s="43"/>
      <c r="H76" s="26"/>
    </row>
    <row r="77" spans="1:8">
      <c r="A77" s="26"/>
      <c r="B77" s="26"/>
      <c r="C77" s="34" t="s">
        <v>81</v>
      </c>
      <c r="D77" s="34"/>
      <c r="E77" s="34"/>
      <c r="F77" s="34"/>
      <c r="G77" s="43"/>
      <c r="H77" s="26"/>
    </row>
    <row r="78" spans="1:8" hidden="1">
      <c r="A78" s="26"/>
      <c r="B78" s="26"/>
      <c r="C78" s="34" t="s">
        <v>82</v>
      </c>
      <c r="D78" s="34"/>
      <c r="E78" s="34"/>
      <c r="F78" s="34"/>
      <c r="G78" s="43"/>
      <c r="H78" s="26"/>
    </row>
    <row r="79" spans="1:8">
      <c r="A79" s="26"/>
      <c r="B79" s="26"/>
      <c r="C79" s="34" t="s">
        <v>83</v>
      </c>
      <c r="D79" s="34"/>
      <c r="E79" s="34"/>
      <c r="F79" s="34"/>
      <c r="G79" s="43"/>
    </row>
    <row r="80" spans="1:8">
      <c r="A80" s="26"/>
      <c r="B80" s="26"/>
      <c r="C80" s="34" t="s">
        <v>84</v>
      </c>
      <c r="D80" s="34"/>
      <c r="E80" s="34"/>
      <c r="F80" s="34"/>
      <c r="G80" s="43"/>
      <c r="H80" s="26"/>
    </row>
    <row r="81" spans="1:8">
      <c r="A81" s="26"/>
      <c r="B81" s="26"/>
      <c r="C81" s="34"/>
      <c r="D81" s="34"/>
      <c r="E81" s="34"/>
      <c r="F81" s="34"/>
      <c r="G81" s="34"/>
      <c r="H81" s="26"/>
    </row>
    <row r="82" spans="1:8" hidden="1">
      <c r="A82" s="26"/>
      <c r="B82" s="26"/>
      <c r="C82" s="26"/>
      <c r="D82" s="26"/>
      <c r="E82" s="26"/>
      <c r="F82" s="26"/>
      <c r="G82" s="26"/>
      <c r="H82" s="26"/>
    </row>
    <row r="83" spans="1:8"/>
    <row r="84" spans="1:8"/>
    <row r="85" spans="1:8"/>
  </sheetData>
  <mergeCells count="1">
    <mergeCell ref="G6:G9"/>
  </mergeCells>
  <hyperlinks>
    <hyperlink ref="D10" location="Cover!A1" display="Go" xr:uid="{6CA70F15-CDFF-4F7C-A147-2D0AD5003BAB}"/>
    <hyperlink ref="D11" location="Contents!A1" display="Go" xr:uid="{30E57E23-45C8-4ED4-B42B-BA4AAB7363DA}"/>
    <hyperlink ref="D12" location="'Changes Log'!A1" display="Go" xr:uid="{042DC3C9-9DDC-4F64-B8FB-F54D19FE82C9}"/>
    <hyperlink ref="D13" location="'Universal Data'!A1" display="Go" xr:uid="{DE92A7CE-3301-472A-B110-12DC4049E5AF}"/>
    <hyperlink ref="D17" location="'1.1 Disposals'!A1" display="Go" xr:uid="{FF9E9D31-38B5-4289-8C07-1E61A965D6A3}"/>
    <hyperlink ref="D18" location="'1.2 Totex PCFM'!A1" display="Go" xr:uid="{21FC0ADA-E735-4B65-BABA-70FEE450C7C7}"/>
    <hyperlink ref="D27" location="'2.1 Totex Summary'!A1" display="Go" xr:uid="{EB29B572-E1E5-4B07-B4F5-1C8C134F470B}"/>
    <hyperlink ref="D28" location="'2.2 Cost Benchmark Summary'!A1" display="Go" xr:uid="{5A565119-0219-41BC-A5DC-4704990C9639}"/>
    <hyperlink ref="D32" location="'3.1 Opex Summary'!A1" display="Go" xr:uid="{76F05D65-EA34-43C1-968C-1C59EA7F0B0D}"/>
    <hyperlink ref="D33" location="'3.2 Salary and FTE numbers'!A1" display="Go" xr:uid="{AE7C17DD-5CD0-49B6-AD51-002DEA74A280}"/>
    <hyperlink ref="D34" location="'3.3 Provisions'!A1" display="Go" xr:uid="{C80D64F7-A971-47A9-B162-11ABF0F5E56F}"/>
    <hyperlink ref="D29" location="'2.3 Related Party Transactions'!A1" display="Go" xr:uid="{31618FBB-3BCF-4D2E-9B87-908E45ECA7CB}"/>
    <hyperlink ref="D37" location="'4.1 BSC'!A1" display="Go" xr:uid="{3EAE1307-B79C-4DB9-BCDB-7F9DCDF87DC7}"/>
    <hyperlink ref="D38" location="'4.2 BSC Allocation'!A1" display="Go" xr:uid="{B73E22BD-1DE1-4CD3-8636-1A05AAE7C2D0}"/>
    <hyperlink ref="D41" location="'5.1 Capex Summary'!A1" display="Go" xr:uid="{468CEA7C-2872-4C67-9026-DA4D52507AFC}"/>
    <hyperlink ref="D44" location="'6.1 Cyber Resilience IT Costs'!A1" display="Go" xr:uid="{1ACC8D4A-650F-45AA-BB01-91CE8EC7BFD4}"/>
    <hyperlink ref="D45" location="'6.2 Pension Admin Costs'!A1" display="Go" xr:uid="{436F5874-C9F9-4751-BD9E-BAFEF27E969C}"/>
    <hyperlink ref="D52" location="'7.3 NIA'!A1" display="Go" xr:uid="{6D53E153-3AED-4F71-A1A8-F558F5ECA156}"/>
    <hyperlink ref="D53" location="'7.4 CNIA'!A1" display="Go" xr:uid="{F303B01C-20C3-457F-B34E-79D7BB8BC4A8}"/>
    <hyperlink ref="D54" location="'7.5 NIC'!A1" display="Go" xr:uid="{9EC3ADB9-4BDE-4182-97E2-CBACC9DC2419}"/>
    <hyperlink ref="D55" location="'7.6 SIF'!A1" display="Go" xr:uid="{62A75D25-1643-4476-B391-B639F6E3D110}"/>
    <hyperlink ref="D51" location="'7.2 DRS'!A1" display="Go" xr:uid="{488DAC51-7753-47B5-A413-5D8042D031C6}"/>
    <hyperlink ref="D58" location="'8.1 SO EMR Data'!A1" display="Go" xr:uid="{12C398F4-5F0F-4079-9D1F-3E47C3D82BF3}"/>
    <hyperlink ref="D50" location="'7.1 Non-Activity Based Costs'!A1" display="Go" xr:uid="{09048497-BDBC-4F5E-BF0F-D9600A77D4B0}"/>
    <hyperlink ref="D46:D47" location="'6.2 Pension Admin Costs'!A1" display="Go" xr:uid="{FAAD0A29-A863-4230-AE3F-B6C9E3DE1E30}"/>
    <hyperlink ref="D46" location="'6.3 SO Review Costs'!A1" display="Go" xr:uid="{EEFB8A64-BCB8-4E5F-8DDC-0414D2A103E5}"/>
    <hyperlink ref="D47" location="'6.4 Unfunded Innovation Costs'!A1" display="Go" xr:uid="{FA6F8D78-FACF-4B96-A848-F16BCE095B92}"/>
    <hyperlink ref="D14" location="'RIIO-1 RPI and PVF'!A1" display="Go" xr:uid="{7A797C1E-5CA1-40CE-8CAA-C9245E3A4018}"/>
    <hyperlink ref="D20" location="'1.4 Tax Pool Inputs'!A1" display="Go" xr:uid="{1B8FD166-B0D6-4620-919C-A16E1AD921D7}"/>
    <hyperlink ref="D19" location="'1.3 Pass Through'!A1" display="Go" xr:uid="{C321DCAB-1F4F-4D59-A60B-BE059CCB0289}"/>
    <hyperlink ref="D21" location="'1.5 Transmission Network Rev'!A1" display="Go" xr:uid="{E5E445AD-1C0B-4D17-B020-0C09A8A816C9}"/>
    <hyperlink ref="D22" location="'1.6 External Revenue'!A1" display="Go" xr:uid="{509B80E8-4024-4CFA-B962-DA8B25AFA23C}"/>
    <hyperlink ref="D23" location="'1.7 DRS Revenue'!A1" display="Go" xr:uid="{C4B26765-4B23-4C32-AF4D-A5B586CD1211}"/>
    <hyperlink ref="D24" location="'1.8 - Inflation update'!A1" display="Go" xr:uid="{FEA44E2F-D575-422B-8999-50F6563ABC81}"/>
  </hyperlinks>
  <pageMargins left="0.7" right="0.7" top="0.75" bottom="0.75" header="0.3" footer="0.3"/>
  <pageSetup paperSize="9"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C3B-C30B-4B0B-9432-234EA6F08F75}">
  <sheetPr>
    <tabColor theme="5"/>
    <pageSetUpPr autoPageBreaks="0"/>
  </sheetPr>
  <dimension ref="A1:G56"/>
  <sheetViews>
    <sheetView zoomScale="85" zoomScaleNormal="85" workbookViewId="0">
      <selection activeCell="D39" sqref="D39"/>
    </sheetView>
  </sheetViews>
  <sheetFormatPr defaultColWidth="0" defaultRowHeight="13.5" zeroHeight="1"/>
  <cols>
    <col min="1" max="1" width="9.23046875" customWidth="1"/>
    <col min="2" max="2" width="14.15234375" bestFit="1" customWidth="1"/>
    <col min="3" max="3" width="11.15234375" bestFit="1" customWidth="1"/>
    <col min="4" max="4" width="28.3828125" customWidth="1"/>
    <col min="5" max="5" width="59.61328125" customWidth="1"/>
    <col min="6" max="6" width="21.84375" bestFit="1" customWidth="1"/>
    <col min="7" max="7" width="9.23046875" customWidth="1"/>
    <col min="8" max="16384" width="9.23046875" hidden="1"/>
  </cols>
  <sheetData>
    <row r="1" spans="1:7" ht="25">
      <c r="A1" s="1" t="str">
        <f>Cover!$A$2</f>
        <v>ESO Regulatory Reporting Pack</v>
      </c>
      <c r="B1" s="1"/>
      <c r="C1" s="23"/>
      <c r="D1" s="23"/>
      <c r="E1" s="23"/>
      <c r="F1" s="23"/>
      <c r="G1" s="23"/>
    </row>
    <row r="2" spans="1:7" ht="25">
      <c r="A2" s="4" t="str">
        <f>Cover!$A$3</f>
        <v>National Grid Electricity System Operator</v>
      </c>
      <c r="B2" s="4"/>
      <c r="C2" s="23"/>
      <c r="D2" s="23"/>
      <c r="E2" s="23"/>
      <c r="F2" s="23"/>
      <c r="G2" s="23"/>
    </row>
    <row r="3" spans="1:7" ht="25">
      <c r="A3" s="3" t="str">
        <f>Cover!$A$4</f>
        <v>2022/23</v>
      </c>
      <c r="B3" s="3"/>
      <c r="C3" s="3"/>
      <c r="D3" s="3"/>
      <c r="E3" s="3"/>
      <c r="F3" s="23"/>
      <c r="G3" s="23"/>
    </row>
    <row r="4" spans="1:7" ht="25.5" thickBot="1">
      <c r="A4" s="24" t="s">
        <v>28</v>
      </c>
      <c r="B4" s="24"/>
      <c r="C4" s="25"/>
      <c r="D4" s="25"/>
      <c r="E4" s="25"/>
      <c r="F4" s="25"/>
      <c r="G4" s="25"/>
    </row>
    <row r="5" spans="1:7"/>
    <row r="6" spans="1:7" ht="14">
      <c r="B6" s="116" t="s">
        <v>85</v>
      </c>
      <c r="C6" s="116" t="s">
        <v>86</v>
      </c>
      <c r="D6" s="116" t="s">
        <v>87</v>
      </c>
      <c r="E6" s="117" t="s">
        <v>88</v>
      </c>
      <c r="F6" s="116" t="s">
        <v>89</v>
      </c>
    </row>
    <row r="7" spans="1:7" ht="14">
      <c r="B7" s="132">
        <v>1</v>
      </c>
      <c r="C7" s="137">
        <v>0.1</v>
      </c>
      <c r="D7" s="132" t="s">
        <v>90</v>
      </c>
      <c r="E7" s="138" t="s">
        <v>91</v>
      </c>
      <c r="F7" s="139" t="s">
        <v>92</v>
      </c>
    </row>
    <row r="8" spans="1:7" ht="14">
      <c r="B8" s="132">
        <v>2</v>
      </c>
      <c r="C8" s="137">
        <v>1</v>
      </c>
      <c r="D8" s="132" t="s">
        <v>26</v>
      </c>
      <c r="E8" s="138" t="s">
        <v>93</v>
      </c>
      <c r="F8" s="140" t="s">
        <v>92</v>
      </c>
    </row>
    <row r="9" spans="1:7" ht="42">
      <c r="B9" s="132">
        <v>3</v>
      </c>
      <c r="C9" s="137">
        <v>1</v>
      </c>
      <c r="D9" s="132" t="s">
        <v>19</v>
      </c>
      <c r="E9" s="138" t="s">
        <v>94</v>
      </c>
      <c r="F9" s="140" t="s">
        <v>92</v>
      </c>
    </row>
    <row r="10" spans="1:7" ht="42">
      <c r="B10" s="132">
        <v>4</v>
      </c>
      <c r="C10" s="137">
        <v>1</v>
      </c>
      <c r="D10" s="132" t="s">
        <v>32</v>
      </c>
      <c r="E10" s="138" t="s">
        <v>95</v>
      </c>
      <c r="F10" s="140" t="s">
        <v>92</v>
      </c>
    </row>
    <row r="11" spans="1:7" ht="48">
      <c r="B11" s="132">
        <v>5</v>
      </c>
      <c r="C11" s="137">
        <v>1</v>
      </c>
      <c r="D11" s="141" t="s">
        <v>96</v>
      </c>
      <c r="E11" s="138" t="s">
        <v>97</v>
      </c>
      <c r="F11" s="140" t="s">
        <v>92</v>
      </c>
    </row>
    <row r="12" spans="1:7" ht="28">
      <c r="B12" s="132">
        <v>6</v>
      </c>
      <c r="C12" s="137">
        <v>1</v>
      </c>
      <c r="D12" s="141" t="s">
        <v>98</v>
      </c>
      <c r="E12" s="138" t="s">
        <v>99</v>
      </c>
      <c r="F12" s="140" t="s">
        <v>92</v>
      </c>
    </row>
    <row r="13" spans="1:7" ht="14">
      <c r="B13" s="132">
        <v>7</v>
      </c>
      <c r="C13" s="137">
        <v>1</v>
      </c>
      <c r="D13" s="132" t="s">
        <v>47</v>
      </c>
      <c r="E13" s="138" t="s">
        <v>100</v>
      </c>
      <c r="F13" s="140" t="s">
        <v>92</v>
      </c>
    </row>
    <row r="14" spans="1:7" ht="28">
      <c r="B14" s="132">
        <v>8</v>
      </c>
      <c r="C14" s="137">
        <v>1</v>
      </c>
      <c r="D14" s="132" t="s">
        <v>101</v>
      </c>
      <c r="E14" s="138" t="s">
        <v>102</v>
      </c>
      <c r="F14" s="140" t="s">
        <v>92</v>
      </c>
    </row>
    <row r="15" spans="1:7" ht="14">
      <c r="B15" s="132">
        <v>9</v>
      </c>
      <c r="C15" s="137">
        <v>1</v>
      </c>
      <c r="D15" s="132" t="s">
        <v>52</v>
      </c>
      <c r="E15" s="138" t="s">
        <v>103</v>
      </c>
      <c r="F15" s="140" t="s">
        <v>92</v>
      </c>
    </row>
    <row r="16" spans="1:7" ht="14">
      <c r="B16" s="132">
        <v>10</v>
      </c>
      <c r="C16" s="137">
        <v>1</v>
      </c>
      <c r="D16" s="132" t="s">
        <v>104</v>
      </c>
      <c r="E16" s="138" t="s">
        <v>105</v>
      </c>
      <c r="F16" s="140" t="s">
        <v>92</v>
      </c>
    </row>
    <row r="17" spans="2:6" ht="14">
      <c r="B17" s="132">
        <v>11</v>
      </c>
      <c r="C17" s="137">
        <v>1</v>
      </c>
      <c r="D17" s="132" t="s">
        <v>106</v>
      </c>
      <c r="E17" s="138" t="s">
        <v>107</v>
      </c>
      <c r="F17" s="140" t="s">
        <v>92</v>
      </c>
    </row>
    <row r="18" spans="2:6" ht="42">
      <c r="B18" s="132">
        <v>12</v>
      </c>
      <c r="C18" s="137">
        <v>1</v>
      </c>
      <c r="D18" s="132" t="s">
        <v>108</v>
      </c>
      <c r="E18" s="138" t="s">
        <v>109</v>
      </c>
      <c r="F18" s="140" t="s">
        <v>92</v>
      </c>
    </row>
    <row r="19" spans="2:6" ht="14">
      <c r="B19" s="132">
        <v>13</v>
      </c>
      <c r="C19" s="137">
        <v>1</v>
      </c>
      <c r="D19" s="132" t="s">
        <v>110</v>
      </c>
      <c r="E19" s="138" t="s">
        <v>111</v>
      </c>
      <c r="F19" s="140" t="s">
        <v>92</v>
      </c>
    </row>
    <row r="20" spans="2:6" ht="98">
      <c r="B20" s="132">
        <v>14</v>
      </c>
      <c r="C20" s="137">
        <v>1</v>
      </c>
      <c r="D20" s="141" t="s">
        <v>112</v>
      </c>
      <c r="E20" s="138" t="s">
        <v>113</v>
      </c>
      <c r="F20" s="140" t="s">
        <v>92</v>
      </c>
    </row>
    <row r="21" spans="2:6" ht="112">
      <c r="B21" s="132">
        <v>15</v>
      </c>
      <c r="C21" s="137">
        <v>1</v>
      </c>
      <c r="D21" s="141" t="s">
        <v>114</v>
      </c>
      <c r="E21" s="138" t="s">
        <v>115</v>
      </c>
      <c r="F21" s="140" t="s">
        <v>92</v>
      </c>
    </row>
    <row r="22" spans="2:6" ht="70">
      <c r="B22" s="132">
        <v>16</v>
      </c>
      <c r="C22" s="137">
        <v>1</v>
      </c>
      <c r="D22" s="132" t="s">
        <v>54</v>
      </c>
      <c r="E22" s="138" t="s">
        <v>116</v>
      </c>
      <c r="F22" s="140" t="s">
        <v>92</v>
      </c>
    </row>
    <row r="23" spans="2:6" ht="182">
      <c r="B23" s="132">
        <v>17</v>
      </c>
      <c r="C23" s="137">
        <v>1</v>
      </c>
      <c r="D23" s="141" t="s">
        <v>117</v>
      </c>
      <c r="E23" s="138" t="s">
        <v>118</v>
      </c>
      <c r="F23" s="140" t="s">
        <v>92</v>
      </c>
    </row>
    <row r="24" spans="2:6" ht="56">
      <c r="B24" s="132">
        <v>18</v>
      </c>
      <c r="C24" s="137">
        <v>1</v>
      </c>
      <c r="D24" s="141" t="s">
        <v>119</v>
      </c>
      <c r="E24" s="138" t="s">
        <v>120</v>
      </c>
      <c r="F24" s="140" t="s">
        <v>92</v>
      </c>
    </row>
    <row r="25" spans="2:6" ht="70">
      <c r="B25" s="132">
        <v>19</v>
      </c>
      <c r="C25" s="137">
        <v>1</v>
      </c>
      <c r="D25" s="132" t="s">
        <v>43</v>
      </c>
      <c r="E25" s="138" t="s">
        <v>121</v>
      </c>
      <c r="F25" s="140" t="s">
        <v>92</v>
      </c>
    </row>
    <row r="26" spans="2:6" ht="30">
      <c r="B26" s="132">
        <v>20</v>
      </c>
      <c r="C26" s="137">
        <v>1</v>
      </c>
      <c r="D26" s="132" t="s">
        <v>122</v>
      </c>
      <c r="E26" s="138" t="s">
        <v>123</v>
      </c>
      <c r="F26" s="140" t="s">
        <v>92</v>
      </c>
    </row>
    <row r="27" spans="2:6" ht="42">
      <c r="B27" s="132">
        <v>21</v>
      </c>
      <c r="C27" s="137">
        <v>1</v>
      </c>
      <c r="D27" s="141" t="s">
        <v>124</v>
      </c>
      <c r="E27" s="138" t="s">
        <v>125</v>
      </c>
      <c r="F27" s="140" t="s">
        <v>92</v>
      </c>
    </row>
    <row r="28" spans="2:6" ht="56">
      <c r="B28" s="132">
        <v>22</v>
      </c>
      <c r="C28" s="137">
        <v>1</v>
      </c>
      <c r="D28" s="132" t="s">
        <v>42</v>
      </c>
      <c r="E28" s="138" t="s">
        <v>126</v>
      </c>
      <c r="F28" s="140" t="s">
        <v>92</v>
      </c>
    </row>
    <row r="29" spans="2:6" ht="28">
      <c r="B29" s="132">
        <v>23</v>
      </c>
      <c r="C29" s="137">
        <v>1</v>
      </c>
      <c r="D29" s="132" t="s">
        <v>41</v>
      </c>
      <c r="E29" s="138" t="s">
        <v>127</v>
      </c>
      <c r="F29" s="140" t="s">
        <v>92</v>
      </c>
    </row>
    <row r="30" spans="2:6" ht="56">
      <c r="B30" s="132">
        <v>24</v>
      </c>
      <c r="C30" s="137">
        <v>1</v>
      </c>
      <c r="D30" s="132" t="s">
        <v>101</v>
      </c>
      <c r="E30" s="138" t="s">
        <v>128</v>
      </c>
      <c r="F30" s="140" t="s">
        <v>92</v>
      </c>
    </row>
    <row r="31" spans="2:6" ht="30">
      <c r="B31" s="132">
        <v>25</v>
      </c>
      <c r="C31" s="137">
        <v>1</v>
      </c>
      <c r="D31" s="132" t="s">
        <v>34</v>
      </c>
      <c r="E31" s="302" t="s">
        <v>129</v>
      </c>
      <c r="F31" s="140" t="s">
        <v>92</v>
      </c>
    </row>
    <row r="32" spans="2:6" ht="28">
      <c r="B32" s="132">
        <v>26</v>
      </c>
      <c r="C32" s="137">
        <v>1.1000000000000001</v>
      </c>
      <c r="D32" s="132" t="s">
        <v>130</v>
      </c>
      <c r="E32" s="138" t="s">
        <v>131</v>
      </c>
      <c r="F32" s="140" t="s">
        <v>132</v>
      </c>
    </row>
    <row r="33" spans="2:6" ht="14">
      <c r="B33" s="132">
        <v>27</v>
      </c>
      <c r="C33" s="137">
        <v>1.1000000000000001</v>
      </c>
      <c r="D33" s="132" t="s">
        <v>34</v>
      </c>
      <c r="E33" s="138" t="s">
        <v>133</v>
      </c>
      <c r="F33" s="140" t="s">
        <v>132</v>
      </c>
    </row>
    <row r="34" spans="2:6" ht="14">
      <c r="B34" s="132">
        <v>28</v>
      </c>
      <c r="C34" s="137">
        <v>1.1000000000000001</v>
      </c>
      <c r="D34" s="132" t="s">
        <v>122</v>
      </c>
      <c r="E34" s="138" t="s">
        <v>134</v>
      </c>
      <c r="F34" s="140" t="s">
        <v>135</v>
      </c>
    </row>
    <row r="35" spans="2:6" ht="28">
      <c r="B35" s="303">
        <v>29</v>
      </c>
      <c r="C35" s="137">
        <v>1.1000000000000001</v>
      </c>
      <c r="D35" s="303" t="s">
        <v>34</v>
      </c>
      <c r="E35" s="304" t="s">
        <v>136</v>
      </c>
      <c r="F35" s="139" t="s">
        <v>135</v>
      </c>
    </row>
    <row r="36" spans="2:6" ht="14">
      <c r="B36" s="132">
        <v>30</v>
      </c>
      <c r="C36" s="137">
        <v>1.1000000000000001</v>
      </c>
      <c r="D36" s="132" t="s">
        <v>137</v>
      </c>
      <c r="E36" s="138" t="s">
        <v>138</v>
      </c>
      <c r="F36" s="139" t="s">
        <v>135</v>
      </c>
    </row>
    <row r="37" spans="2:6" ht="14">
      <c r="B37" s="132">
        <v>31</v>
      </c>
      <c r="C37" s="137">
        <v>1.1000000000000001</v>
      </c>
      <c r="D37" s="132" t="s">
        <v>139</v>
      </c>
      <c r="E37" s="138" t="s">
        <v>138</v>
      </c>
      <c r="F37" s="139" t="s">
        <v>135</v>
      </c>
    </row>
    <row r="38" spans="2:6" ht="14">
      <c r="B38" s="132">
        <v>32</v>
      </c>
      <c r="C38" s="137">
        <v>1.1000000000000001</v>
      </c>
      <c r="D38" s="132" t="s">
        <v>140</v>
      </c>
      <c r="E38" s="138" t="s">
        <v>138</v>
      </c>
      <c r="F38" s="139" t="s">
        <v>135</v>
      </c>
    </row>
    <row r="39" spans="2:6" ht="14">
      <c r="B39" s="132">
        <v>33</v>
      </c>
      <c r="C39" s="137">
        <v>1.1000000000000001</v>
      </c>
      <c r="D39" s="132" t="s">
        <v>30</v>
      </c>
      <c r="E39" s="138" t="s">
        <v>138</v>
      </c>
      <c r="F39" s="139" t="s">
        <v>135</v>
      </c>
    </row>
    <row r="40" spans="2:6" ht="14">
      <c r="B40" s="132">
        <v>34</v>
      </c>
      <c r="C40" s="137">
        <v>1.2</v>
      </c>
      <c r="D40" s="132" t="s">
        <v>38</v>
      </c>
      <c r="E40" s="138" t="s">
        <v>138</v>
      </c>
      <c r="F40" s="139" t="s">
        <v>135</v>
      </c>
    </row>
    <row r="41" spans="2:6" ht="14">
      <c r="B41" s="132"/>
      <c r="C41" s="137"/>
      <c r="D41" s="132"/>
      <c r="E41" s="138"/>
      <c r="F41" s="139"/>
    </row>
    <row r="42" spans="2:6" ht="14">
      <c r="B42" s="132"/>
      <c r="C42" s="137"/>
      <c r="D42" s="132"/>
      <c r="E42" s="138"/>
      <c r="F42" s="139"/>
    </row>
    <row r="43" spans="2:6" ht="14">
      <c r="B43" s="132"/>
      <c r="C43" s="137"/>
      <c r="D43" s="132"/>
      <c r="E43" s="138"/>
      <c r="F43" s="139"/>
    </row>
    <row r="44" spans="2:6" ht="14">
      <c r="B44" s="132"/>
      <c r="C44" s="137"/>
      <c r="D44" s="132"/>
      <c r="E44" s="138"/>
      <c r="F44" s="139"/>
    </row>
    <row r="45" spans="2:6" ht="14">
      <c r="B45" s="132"/>
      <c r="C45" s="137"/>
      <c r="D45" s="132"/>
      <c r="E45" s="138"/>
      <c r="F45" s="139"/>
    </row>
    <row r="46" spans="2:6" ht="14">
      <c r="B46" s="132"/>
      <c r="C46" s="137"/>
      <c r="D46" s="132"/>
      <c r="E46" s="138"/>
      <c r="F46" s="139"/>
    </row>
    <row r="47" spans="2:6" ht="14">
      <c r="B47" s="132"/>
      <c r="C47" s="137"/>
      <c r="D47" s="132"/>
      <c r="E47" s="138"/>
      <c r="F47" s="140"/>
    </row>
    <row r="48" spans="2:6" ht="14">
      <c r="B48" s="132"/>
      <c r="C48" s="137"/>
      <c r="D48" s="132"/>
      <c r="E48" s="138"/>
      <c r="F48" s="140"/>
    </row>
    <row r="49" spans="2:6" ht="14">
      <c r="B49" s="132"/>
      <c r="C49" s="137"/>
      <c r="D49" s="132"/>
      <c r="E49" s="138"/>
      <c r="F49" s="140"/>
    </row>
    <row r="50" spans="2:6" ht="14">
      <c r="B50" s="132"/>
      <c r="C50" s="137"/>
      <c r="D50" s="141"/>
      <c r="E50" s="138"/>
      <c r="F50" s="140"/>
    </row>
    <row r="51" spans="2:6" ht="14">
      <c r="B51" s="132"/>
      <c r="C51" s="137"/>
      <c r="D51" s="141"/>
      <c r="E51" s="138"/>
      <c r="F51" s="140"/>
    </row>
    <row r="52" spans="2:6" ht="14">
      <c r="B52" s="132"/>
      <c r="C52" s="137"/>
      <c r="D52" s="132"/>
      <c r="E52" s="138"/>
      <c r="F52" s="140"/>
    </row>
    <row r="53" spans="2:6" ht="14">
      <c r="B53" s="132"/>
      <c r="C53" s="137"/>
      <c r="D53" s="132"/>
      <c r="E53" s="138"/>
      <c r="F53" s="140"/>
    </row>
    <row r="54" spans="2:6" ht="14">
      <c r="B54" s="132"/>
      <c r="C54" s="137"/>
      <c r="D54" s="132"/>
      <c r="E54" s="138"/>
      <c r="F54" s="140"/>
    </row>
    <row r="55" spans="2:6" ht="14">
      <c r="B55" s="132"/>
      <c r="C55" s="137"/>
      <c r="D55" s="132"/>
      <c r="E55" s="138"/>
      <c r="F55" s="140"/>
    </row>
    <row r="56" spans="2:6"/>
  </sheetData>
  <pageMargins left="0.7" right="0.7" top="0.75" bottom="0.75" header="0.3" footer="0.3"/>
  <pageSetup paperSize="9"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tabColor theme="5"/>
    <pageSetUpPr autoPageBreaks="0"/>
  </sheetPr>
  <dimension ref="A1:AD44"/>
  <sheetViews>
    <sheetView topLeftCell="A7" workbookViewId="0">
      <selection activeCell="F36" sqref="F36"/>
    </sheetView>
  </sheetViews>
  <sheetFormatPr defaultColWidth="0" defaultRowHeight="13.5" zeroHeight="1"/>
  <cols>
    <col min="1" max="1" width="9.23046875" customWidth="1"/>
    <col min="2" max="2" width="34.15234375" bestFit="1" customWidth="1"/>
    <col min="3" max="3" width="33.61328125" bestFit="1" customWidth="1"/>
    <col min="4" max="5" width="24.765625" customWidth="1"/>
    <col min="6" max="7" width="25.765625" customWidth="1"/>
    <col min="8" max="30" width="0" hidden="1" customWidth="1"/>
    <col min="31" max="16384" width="9.23046875" hidden="1"/>
  </cols>
  <sheetData>
    <row r="1" spans="1:7" ht="25">
      <c r="A1" s="1" t="str">
        <f>Cover!$A$2</f>
        <v>ESO Regulatory Reporting Pack</v>
      </c>
      <c r="B1" s="23"/>
      <c r="C1" s="23"/>
      <c r="D1" s="23"/>
      <c r="E1" s="23"/>
      <c r="F1" s="23"/>
      <c r="G1" s="23"/>
    </row>
    <row r="2" spans="1:7" ht="25">
      <c r="A2" s="4" t="str">
        <f>Cover!$A$3</f>
        <v>National Grid Electricity System Operator</v>
      </c>
      <c r="B2" s="23"/>
      <c r="C2" s="23"/>
      <c r="D2" s="23"/>
      <c r="E2" s="23"/>
      <c r="F2" s="23"/>
      <c r="G2" s="23"/>
    </row>
    <row r="3" spans="1:7" ht="25">
      <c r="A3" s="3" t="str">
        <f>Cover!$A$4</f>
        <v>2022/23</v>
      </c>
      <c r="B3" s="3"/>
      <c r="C3" s="3"/>
      <c r="D3" s="3"/>
      <c r="E3" s="3"/>
      <c r="F3" s="3"/>
      <c r="G3" s="3"/>
    </row>
    <row r="4" spans="1:7" ht="25.5" thickBot="1">
      <c r="A4" s="24" t="s">
        <v>29</v>
      </c>
      <c r="B4" s="25"/>
      <c r="C4" s="25"/>
      <c r="D4" s="25"/>
      <c r="E4" s="25"/>
      <c r="F4" s="25"/>
      <c r="G4" s="25"/>
    </row>
    <row r="5" spans="1:7"/>
    <row r="6" spans="1:7">
      <c r="B6" s="305" t="s">
        <v>141</v>
      </c>
      <c r="C6" s="306" t="s">
        <v>3</v>
      </c>
    </row>
    <row r="7" spans="1:7">
      <c r="B7" s="305" t="s">
        <v>142</v>
      </c>
      <c r="C7" s="307" t="s">
        <v>5</v>
      </c>
    </row>
    <row r="8" spans="1:7">
      <c r="B8" s="305" t="s">
        <v>143</v>
      </c>
      <c r="C8" s="308">
        <v>2022</v>
      </c>
    </row>
    <row r="9" spans="1:7">
      <c r="B9" s="305" t="s">
        <v>144</v>
      </c>
      <c r="C9" s="309">
        <f>Cover!E20</f>
        <v>1</v>
      </c>
    </row>
    <row r="10" spans="1:7">
      <c r="B10" s="305" t="s">
        <v>145</v>
      </c>
      <c r="C10" s="310">
        <f>Cover!E22</f>
        <v>44773</v>
      </c>
    </row>
    <row r="11" spans="1:7"/>
    <row r="12" spans="1:7">
      <c r="B12" s="305" t="s">
        <v>146</v>
      </c>
      <c r="C12" s="311" t="str">
        <f>$C$8-6&amp;"/"&amp;RIGHT($C$8-5,2)</f>
        <v>2016/17</v>
      </c>
    </row>
    <row r="13" spans="1:7">
      <c r="B13" s="305" t="s">
        <v>147</v>
      </c>
      <c r="C13" s="311" t="str">
        <f>$C$8-5&amp;"/"&amp;RIGHT($C$8-4,2)</f>
        <v>2017/18</v>
      </c>
    </row>
    <row r="14" spans="1:7">
      <c r="B14" s="305" t="s">
        <v>148</v>
      </c>
      <c r="C14" s="311" t="str">
        <f>$C$8-4&amp;"/"&amp;RIGHT($C$8-3,2)</f>
        <v>2018/19</v>
      </c>
    </row>
    <row r="15" spans="1:7">
      <c r="B15" s="305" t="s">
        <v>149</v>
      </c>
      <c r="C15" s="311" t="str">
        <f>$C$8-3&amp;"/"&amp;RIGHT($C$8-2,2)</f>
        <v>2019/20</v>
      </c>
    </row>
    <row r="16" spans="1:7">
      <c r="B16" s="305" t="s">
        <v>150</v>
      </c>
      <c r="C16" s="311" t="str">
        <f>$C$8-2&amp;"/"&amp;RIGHT($C$8-1,2)</f>
        <v>2020/21</v>
      </c>
    </row>
    <row r="17" spans="2:7">
      <c r="B17" s="312" t="s">
        <v>6</v>
      </c>
      <c r="C17" s="311" t="str">
        <f>$C$8-1&amp;"/"&amp;RIGHT($C$8,2)</f>
        <v>2021/22</v>
      </c>
    </row>
    <row r="18" spans="2:7">
      <c r="B18" s="305" t="s">
        <v>151</v>
      </c>
      <c r="C18" s="311" t="str">
        <f>$C$8&amp;"/"&amp;RIGHT($C$8+1,2)</f>
        <v>2022/23</v>
      </c>
    </row>
    <row r="19" spans="2:7">
      <c r="B19" s="305" t="s">
        <v>152</v>
      </c>
      <c r="C19" s="311" t="str">
        <f>$C$8+1&amp;"/"&amp;RIGHT($C$8+2,2)</f>
        <v>2023/24</v>
      </c>
    </row>
    <row r="20" spans="2:7">
      <c r="B20" s="305" t="s">
        <v>153</v>
      </c>
      <c r="C20" s="311" t="str">
        <f>$C$8+2&amp;"/"&amp;RIGHT($C$8+3,2)</f>
        <v>2024/25</v>
      </c>
    </row>
    <row r="21" spans="2:7">
      <c r="B21" s="305" t="s">
        <v>154</v>
      </c>
      <c r="C21" s="311" t="str">
        <f>$C$8+3&amp;"/"&amp;RIGHT($C$8+4,2)</f>
        <v>2025/26</v>
      </c>
    </row>
    <row r="22" spans="2:7">
      <c r="B22" s="305" t="s">
        <v>155</v>
      </c>
      <c r="C22" s="311" t="str">
        <f>$C$8+4&amp;"/"&amp;RIGHT($C$8+5,2)</f>
        <v>2026/27</v>
      </c>
    </row>
    <row r="23" spans="2:7">
      <c r="B23" s="79"/>
      <c r="C23" s="79"/>
    </row>
    <row r="24" spans="2:7">
      <c r="B24" s="79"/>
      <c r="C24" s="79"/>
    </row>
    <row r="25" spans="2:7">
      <c r="B25" s="79" t="s">
        <v>156</v>
      </c>
      <c r="C25" s="313">
        <v>0.1</v>
      </c>
    </row>
    <row r="26" spans="2:7"/>
    <row r="27" spans="2:7"/>
    <row r="28" spans="2:7" ht="54">
      <c r="B28" s="314" t="s">
        <v>157</v>
      </c>
      <c r="C28" s="315" t="s">
        <v>158</v>
      </c>
      <c r="D28" s="316" t="s">
        <v>159</v>
      </c>
      <c r="E28" s="315" t="s">
        <v>160</v>
      </c>
      <c r="F28" s="315" t="s">
        <v>161</v>
      </c>
    </row>
    <row r="29" spans="2:7">
      <c r="B29" s="317"/>
      <c r="C29" s="318" t="s">
        <v>162</v>
      </c>
      <c r="D29" s="319">
        <v>264.99166666666673</v>
      </c>
      <c r="E29" s="320"/>
      <c r="F29" s="320"/>
      <c r="G29" s="102"/>
    </row>
    <row r="30" spans="2:7">
      <c r="B30" s="317"/>
      <c r="C30" s="318" t="s">
        <v>163</v>
      </c>
      <c r="D30" s="319">
        <v>274.90833333333336</v>
      </c>
      <c r="E30" s="320"/>
      <c r="F30" s="320"/>
      <c r="G30" s="102"/>
    </row>
    <row r="31" spans="2:7">
      <c r="B31" s="317"/>
      <c r="C31" s="318" t="s">
        <v>164</v>
      </c>
      <c r="D31" s="319">
        <v>283.30833333333334</v>
      </c>
      <c r="E31" s="321">
        <f>D31/$D$31</f>
        <v>1</v>
      </c>
      <c r="F31" s="321">
        <f>$E$31/E31</f>
        <v>1</v>
      </c>
      <c r="G31" s="102"/>
    </row>
    <row r="32" spans="2:7">
      <c r="B32" s="317"/>
      <c r="C32" s="318" t="s">
        <v>165</v>
      </c>
      <c r="D32" s="319">
        <v>290.64166666666665</v>
      </c>
      <c r="E32" s="321">
        <f t="shared" ref="E32:E38" si="0">D32/$D$31</f>
        <v>1.0258846368797245</v>
      </c>
      <c r="F32" s="321">
        <f t="shared" ref="F32:F38" si="1">$E$31/E32</f>
        <v>0.97476847205895012</v>
      </c>
      <c r="G32" s="102"/>
    </row>
    <row r="33" spans="2:7">
      <c r="B33" s="317"/>
      <c r="C33" s="318" t="s">
        <v>166</v>
      </c>
      <c r="D33" s="319">
        <v>294.17509269226207</v>
      </c>
      <c r="E33" s="321">
        <f t="shared" si="0"/>
        <v>1.0383566527361663</v>
      </c>
      <c r="F33" s="321">
        <f t="shared" si="1"/>
        <v>0.9630602330758965</v>
      </c>
      <c r="G33" s="102"/>
    </row>
    <row r="34" spans="2:7">
      <c r="B34" s="317"/>
      <c r="C34" s="318" t="s">
        <v>167</v>
      </c>
      <c r="D34" s="319">
        <v>307.32821397646848</v>
      </c>
      <c r="E34" s="321">
        <f t="shared" si="0"/>
        <v>1.0847835302284383</v>
      </c>
      <c r="F34" s="321">
        <f t="shared" si="1"/>
        <v>0.92184290426073834</v>
      </c>
      <c r="G34" s="102"/>
    </row>
    <row r="35" spans="2:7">
      <c r="B35" s="317"/>
      <c r="C35" s="318" t="s">
        <v>7</v>
      </c>
      <c r="D35" s="319">
        <v>325.80589396570377</v>
      </c>
      <c r="E35" s="321">
        <f t="shared" si="0"/>
        <v>1.1500046261694989</v>
      </c>
      <c r="F35" s="321">
        <f t="shared" si="1"/>
        <v>0.86956171935660564</v>
      </c>
      <c r="G35" s="102"/>
    </row>
    <row r="36" spans="2:7">
      <c r="B36" s="317"/>
      <c r="C36" s="318" t="s">
        <v>168</v>
      </c>
      <c r="D36" s="319">
        <v>336.60507858279169</v>
      </c>
      <c r="E36" s="321">
        <f t="shared" si="0"/>
        <v>1.1881227587709211</v>
      </c>
      <c r="F36" s="321">
        <f t="shared" si="1"/>
        <v>0.84166387068830439</v>
      </c>
      <c r="G36" s="102"/>
    </row>
    <row r="37" spans="2:7">
      <c r="B37" s="317"/>
      <c r="C37" s="318" t="s">
        <v>169</v>
      </c>
      <c r="D37" s="319">
        <v>342.30853836269193</v>
      </c>
      <c r="E37" s="321">
        <f t="shared" si="0"/>
        <v>1.2082543931383072</v>
      </c>
      <c r="F37" s="321">
        <f t="shared" si="1"/>
        <v>0.82764027648400318</v>
      </c>
      <c r="G37" s="102"/>
    </row>
    <row r="38" spans="2:7">
      <c r="B38" s="317"/>
      <c r="C38" s="318" t="s">
        <v>170</v>
      </c>
      <c r="D38" s="319">
        <v>348.84827070149566</v>
      </c>
      <c r="E38" s="321">
        <f t="shared" si="0"/>
        <v>1.23133783816747</v>
      </c>
      <c r="F38" s="321">
        <f t="shared" si="1"/>
        <v>0.81212480361055339</v>
      </c>
      <c r="G38" s="102"/>
    </row>
    <row r="39" spans="2:7">
      <c r="B39" s="317"/>
      <c r="C39" s="318" t="s">
        <v>171</v>
      </c>
      <c r="D39" s="322"/>
      <c r="E39" s="320"/>
      <c r="F39" s="320"/>
    </row>
    <row r="40" spans="2:7">
      <c r="B40" s="79"/>
      <c r="C40" s="79"/>
      <c r="D40" s="79"/>
    </row>
    <row r="41" spans="2:7">
      <c r="B41" s="447" t="s">
        <v>172</v>
      </c>
      <c r="C41" s="447"/>
      <c r="D41" s="323">
        <f>INDEX($D$29:$D$39,MATCH($C$17,C29:C39,0))</f>
        <v>307.32821397646848</v>
      </c>
    </row>
    <row r="42" spans="2:7">
      <c r="B42" s="79"/>
    </row>
    <row r="43" spans="2:7">
      <c r="B43" s="79"/>
    </row>
    <row r="44" spans="2:7" ht="14" hidden="1">
      <c r="B44" s="32"/>
    </row>
  </sheetData>
  <mergeCells count="1">
    <mergeCell ref="B41:C41"/>
  </mergeCells>
  <dataValidations disablePrompts="1" count="1">
    <dataValidation type="list" allowBlank="1" showInputMessage="1" showErrorMessage="1" sqref="C6" xr:uid="{A6276E64-2F52-4AF9-BB46-2B7614965E84}">
      <formula1>#REF!</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78F3-2E45-4603-9D27-ECFE77EA8CC3}">
  <sheetPr>
    <tabColor theme="5" tint="-0.249977111117893"/>
    <pageSetUpPr autoPageBreaks="0" fitToPage="1"/>
  </sheetPr>
  <dimension ref="A1:XFD256"/>
  <sheetViews>
    <sheetView showGridLines="0" tabSelected="1" zoomScale="85" zoomScaleNormal="85" zoomScaleSheetLayoutView="85" workbookViewId="0">
      <pane xSplit="1" ySplit="5" topLeftCell="J6" activePane="bottomRight" state="frozen"/>
      <selection pane="topRight" activeCell="H70" sqref="H70"/>
      <selection pane="bottomLeft" activeCell="H70" sqref="H70"/>
      <selection pane="bottomRight" activeCell="P17" sqref="P17"/>
    </sheetView>
  </sheetViews>
  <sheetFormatPr defaultColWidth="0" defaultRowHeight="0" customHeight="1" zeroHeight="1"/>
  <cols>
    <col min="1" max="1" width="39" style="194" customWidth="1"/>
    <col min="2" max="2" width="12.3828125" style="195" customWidth="1"/>
    <col min="3" max="3" width="11.3828125" style="206" customWidth="1"/>
    <col min="4" max="4" width="9.15234375" style="206" customWidth="1"/>
    <col min="5" max="5" width="14.4609375" style="206" bestFit="1" customWidth="1"/>
    <col min="6" max="6" width="9.15234375" style="194" customWidth="1"/>
    <col min="7" max="7" width="9.3828125" style="194" customWidth="1"/>
    <col min="8" max="8" width="10.765625" style="194" customWidth="1"/>
    <col min="9" max="9" width="9.15234375" style="194" customWidth="1"/>
    <col min="10" max="10" width="11.765625" style="194" customWidth="1"/>
    <col min="11" max="11" width="9.3828125" style="194" customWidth="1"/>
    <col min="12" max="12" width="10.3828125" style="194" customWidth="1"/>
    <col min="13" max="13" width="9.3828125" style="194" customWidth="1"/>
    <col min="14" max="14" width="10" style="197" customWidth="1"/>
    <col min="15" max="15" width="10" style="195" customWidth="1"/>
    <col min="16" max="16" width="14" style="195" customWidth="1"/>
    <col min="17" max="17" width="0" style="197" hidden="1"/>
    <col min="18" max="18" width="11.4609375" style="195" hidden="1" customWidth="1"/>
    <col min="19" max="19" width="6.61328125" style="195" hidden="1" customWidth="1"/>
    <col min="20" max="20" width="18.15234375" style="195" hidden="1" customWidth="1"/>
    <col min="21" max="21" width="18.15234375" style="194" hidden="1" customWidth="1"/>
    <col min="22" max="22" width="11.4609375" style="194" hidden="1" customWidth="1"/>
    <col min="23" max="23" width="6.61328125" style="194" hidden="1" customWidth="1"/>
    <col min="24" max="31" width="18.15234375" style="194" hidden="1" customWidth="1"/>
    <col min="32" max="16383" width="9" style="194" hidden="1"/>
    <col min="16384" max="16384" width="12" style="194" customWidth="1"/>
  </cols>
  <sheetData>
    <row r="1" spans="1:26" s="195" customFormat="1" ht="12.75" customHeight="1">
      <c r="A1" s="205" t="s">
        <v>173</v>
      </c>
      <c r="B1" s="204"/>
      <c r="C1" s="203"/>
      <c r="D1" s="203"/>
      <c r="E1" s="203"/>
    </row>
    <row r="2" spans="1:26" s="195" customFormat="1" ht="12.75" customHeight="1">
      <c r="A2" s="202" t="s">
        <v>906</v>
      </c>
      <c r="B2" s="202"/>
      <c r="C2" s="202"/>
      <c r="D2" s="202"/>
      <c r="E2" s="201"/>
      <c r="F2" s="201"/>
    </row>
    <row r="3" spans="1:26" ht="12.75" customHeight="1">
      <c r="A3" s="448" t="s">
        <v>907</v>
      </c>
      <c r="B3" s="448"/>
      <c r="C3" s="448"/>
      <c r="D3" s="448"/>
      <c r="E3" s="200"/>
      <c r="G3" s="449"/>
      <c r="H3" s="449"/>
      <c r="I3" s="199"/>
      <c r="J3" s="199"/>
      <c r="K3" s="199"/>
      <c r="L3" s="199"/>
      <c r="M3" s="199"/>
      <c r="O3" s="198"/>
      <c r="P3" s="198"/>
      <c r="S3" s="196"/>
    </row>
    <row r="4" spans="1:26" s="195" customFormat="1" ht="12.75" customHeight="1">
      <c r="A4" s="207" t="s">
        <v>174</v>
      </c>
      <c r="B4" s="223"/>
      <c r="C4" s="223">
        <v>2011</v>
      </c>
      <c r="D4" s="223">
        <v>2012</v>
      </c>
      <c r="E4" s="223">
        <v>2013</v>
      </c>
      <c r="F4" s="223">
        <v>2014</v>
      </c>
      <c r="G4" s="223">
        <v>2015</v>
      </c>
      <c r="H4" s="223">
        <v>2016</v>
      </c>
      <c r="I4" s="223">
        <v>2017</v>
      </c>
      <c r="J4" s="223">
        <v>2018</v>
      </c>
      <c r="K4" s="223">
        <v>2019</v>
      </c>
      <c r="L4" s="223">
        <v>2020</v>
      </c>
      <c r="M4" s="223">
        <v>2021</v>
      </c>
      <c r="N4" s="222">
        <v>2022</v>
      </c>
      <c r="O4" s="222">
        <v>2023</v>
      </c>
      <c r="P4" s="222">
        <v>2024</v>
      </c>
      <c r="U4" s="194"/>
      <c r="V4" s="194"/>
      <c r="W4" s="194"/>
      <c r="X4" s="194"/>
      <c r="Y4" s="194"/>
      <c r="Z4" s="194"/>
    </row>
    <row r="5" spans="1:26" ht="12.75" customHeight="1">
      <c r="A5" s="201"/>
      <c r="B5" s="196"/>
      <c r="C5" s="221"/>
      <c r="D5" s="221"/>
      <c r="E5" s="221"/>
      <c r="F5" s="221"/>
      <c r="G5" s="221"/>
      <c r="H5" s="221"/>
      <c r="I5" s="221"/>
      <c r="J5" s="221"/>
      <c r="K5" s="221"/>
      <c r="L5" s="221"/>
      <c r="M5" s="221"/>
      <c r="O5" s="198"/>
      <c r="P5" s="198"/>
      <c r="S5" s="196"/>
    </row>
    <row r="6" spans="1:26" s="195" customFormat="1" ht="13.5">
      <c r="A6" s="207"/>
      <c r="C6" s="203"/>
      <c r="D6" s="203"/>
      <c r="E6" s="203"/>
      <c r="O6" s="198"/>
      <c r="P6" s="198"/>
      <c r="U6" s="194"/>
      <c r="V6" s="194"/>
      <c r="W6" s="194"/>
      <c r="X6" s="194"/>
      <c r="Y6" s="194"/>
      <c r="Z6" s="194"/>
    </row>
    <row r="7" spans="1:26" s="170" customFormat="1" ht="12.75" customHeight="1">
      <c r="A7" s="211" t="s">
        <v>175</v>
      </c>
      <c r="C7" s="211"/>
      <c r="D7" s="324">
        <v>2012</v>
      </c>
      <c r="E7" s="324">
        <v>2013</v>
      </c>
      <c r="F7" s="324">
        <v>2014</v>
      </c>
      <c r="G7" s="324">
        <v>2015</v>
      </c>
      <c r="H7" s="324">
        <v>2016</v>
      </c>
      <c r="I7" s="324">
        <v>2017</v>
      </c>
      <c r="J7" s="324">
        <v>2018</v>
      </c>
      <c r="K7" s="324">
        <v>2019</v>
      </c>
      <c r="L7" s="324">
        <v>2020</v>
      </c>
      <c r="M7" s="324">
        <v>2021</v>
      </c>
      <c r="N7" s="324">
        <v>2022</v>
      </c>
      <c r="O7" s="324">
        <v>2023</v>
      </c>
    </row>
    <row r="8" spans="1:26" s="195" customFormat="1" ht="12.75" customHeight="1">
      <c r="A8" s="207" t="s">
        <v>176</v>
      </c>
      <c r="B8" s="220" t="s">
        <v>177</v>
      </c>
      <c r="D8" s="325">
        <f t="shared" ref="D8:O8" si="0">ROUND(D9/$B$9,3)</f>
        <v>1.1000000000000001</v>
      </c>
      <c r="E8" s="326">
        <f t="shared" si="0"/>
        <v>1.1339999999999999</v>
      </c>
      <c r="F8" s="325">
        <f t="shared" si="0"/>
        <v>1.167</v>
      </c>
      <c r="G8" s="325">
        <f t="shared" si="0"/>
        <v>1.19</v>
      </c>
      <c r="H8" s="325">
        <f t="shared" si="0"/>
        <v>1.202</v>
      </c>
      <c r="I8" s="325">
        <f t="shared" si="0"/>
        <v>1.228</v>
      </c>
      <c r="J8" s="325">
        <f t="shared" si="0"/>
        <v>1.274</v>
      </c>
      <c r="K8" s="325">
        <f t="shared" si="0"/>
        <v>1.3129999999999999</v>
      </c>
      <c r="L8" s="325">
        <f t="shared" si="0"/>
        <v>1.347</v>
      </c>
      <c r="M8" s="325">
        <f t="shared" si="0"/>
        <v>1.363</v>
      </c>
      <c r="N8" s="325">
        <f t="shared" si="0"/>
        <v>1.399</v>
      </c>
      <c r="O8" s="325">
        <f t="shared" si="0"/>
        <v>1.4430000000000001</v>
      </c>
      <c r="P8" s="198"/>
      <c r="U8" s="194"/>
      <c r="V8" s="194"/>
      <c r="W8" s="194"/>
      <c r="X8" s="194"/>
      <c r="Y8" s="194"/>
      <c r="Z8" s="194"/>
    </row>
    <row r="9" spans="1:26" s="195" customFormat="1" ht="12.75" customHeight="1">
      <c r="A9" s="207" t="s">
        <v>178</v>
      </c>
      <c r="B9" s="327">
        <v>215.767</v>
      </c>
      <c r="C9" s="327">
        <v>226.47499999999999</v>
      </c>
      <c r="D9" s="327">
        <v>237.34200000000001</v>
      </c>
      <c r="E9" s="327">
        <v>244.67500000000001</v>
      </c>
      <c r="F9" s="327">
        <v>251.733</v>
      </c>
      <c r="G9" s="327">
        <v>256.66699999999997</v>
      </c>
      <c r="H9" s="327">
        <v>259.43299999999999</v>
      </c>
      <c r="I9" s="327">
        <v>264.99200000000002</v>
      </c>
      <c r="J9" s="327">
        <v>274.90800000000002</v>
      </c>
      <c r="K9" s="328">
        <v>283.30799999999999</v>
      </c>
      <c r="L9" s="328">
        <v>290.642</v>
      </c>
      <c r="M9" s="328">
        <v>294.16699999999997</v>
      </c>
      <c r="N9" s="328">
        <v>301.96242549999994</v>
      </c>
      <c r="O9" s="328">
        <v>311.24777008412497</v>
      </c>
      <c r="P9" s="219"/>
      <c r="U9" s="194"/>
      <c r="V9" s="194"/>
      <c r="W9" s="194"/>
      <c r="X9" s="194"/>
      <c r="Y9" s="194"/>
      <c r="Z9" s="194"/>
    </row>
    <row r="10" spans="1:26" s="195" customFormat="1" ht="12.75" customHeight="1">
      <c r="A10" s="207"/>
      <c r="C10" s="203"/>
      <c r="G10" s="218"/>
      <c r="H10" s="218"/>
      <c r="I10" s="218"/>
      <c r="J10" s="218"/>
      <c r="K10" s="218"/>
      <c r="L10" s="218"/>
      <c r="M10" s="218"/>
      <c r="P10" s="198"/>
      <c r="U10" s="194"/>
      <c r="V10" s="194"/>
      <c r="W10" s="194"/>
      <c r="X10" s="194"/>
      <c r="Y10" s="194"/>
      <c r="Z10" s="194"/>
    </row>
    <row r="11" spans="1:26" s="170" customFormat="1" ht="12.75" customHeight="1">
      <c r="A11" s="217" t="s">
        <v>179</v>
      </c>
    </row>
    <row r="12" spans="1:26" s="170" customFormat="1" ht="12.75" customHeight="1">
      <c r="A12" s="217" t="s">
        <v>175</v>
      </c>
      <c r="C12" s="217"/>
      <c r="D12" s="324">
        <v>2012</v>
      </c>
      <c r="E12" s="324">
        <v>2013</v>
      </c>
      <c r="F12" s="324">
        <v>2014</v>
      </c>
      <c r="G12" s="324">
        <v>2015</v>
      </c>
      <c r="H12" s="324">
        <v>2016</v>
      </c>
      <c r="I12" s="324">
        <v>2017</v>
      </c>
      <c r="J12" s="324">
        <v>2018</v>
      </c>
      <c r="K12" s="324">
        <v>2019</v>
      </c>
      <c r="L12" s="324">
        <v>2020</v>
      </c>
      <c r="M12" s="324">
        <v>2021</v>
      </c>
      <c r="N12" s="324">
        <v>2022</v>
      </c>
      <c r="O12" s="324">
        <v>2023</v>
      </c>
    </row>
    <row r="13" spans="1:26" s="170" customFormat="1" ht="12.75" customHeight="1">
      <c r="A13" s="170" t="s">
        <v>180</v>
      </c>
      <c r="B13" s="170" t="s">
        <v>181</v>
      </c>
      <c r="D13" s="329">
        <v>3.3000000000000002E-2</v>
      </c>
      <c r="E13" s="329">
        <v>2.5999999999999999E-2</v>
      </c>
    </row>
    <row r="14" spans="1:26" s="170" customFormat="1" ht="12.75" customHeight="1">
      <c r="A14" s="170" t="s">
        <v>180</v>
      </c>
      <c r="B14" s="170" t="s">
        <v>182</v>
      </c>
      <c r="D14" s="329">
        <v>3.1E-2</v>
      </c>
      <c r="E14" s="329">
        <v>2.7E-2</v>
      </c>
      <c r="F14" s="329">
        <v>2.5000000000000001E-2</v>
      </c>
      <c r="G14" s="171"/>
      <c r="H14" s="171"/>
      <c r="I14" s="171"/>
      <c r="J14" s="171"/>
      <c r="Q14" s="170">
        <v>5.4487240225358002E-2</v>
      </c>
    </row>
    <row r="15" spans="1:26" s="170" customFormat="1" ht="12.75" customHeight="1">
      <c r="A15" s="170" t="s">
        <v>180</v>
      </c>
      <c r="B15" s="170" t="s">
        <v>183</v>
      </c>
      <c r="D15" s="171"/>
      <c r="E15" s="329">
        <v>3.1E-2</v>
      </c>
      <c r="F15" s="329">
        <v>3.1E-2</v>
      </c>
      <c r="G15" s="329">
        <v>0.03</v>
      </c>
      <c r="H15" s="171"/>
      <c r="I15" s="171"/>
      <c r="J15" s="171"/>
    </row>
    <row r="16" spans="1:26" s="170" customFormat="1" ht="12.75" customHeight="1">
      <c r="A16" s="170" t="s">
        <v>180</v>
      </c>
      <c r="B16" s="170" t="s">
        <v>184</v>
      </c>
      <c r="D16" s="171"/>
      <c r="E16" s="216"/>
      <c r="F16" s="329">
        <v>2.5000000000000001E-2</v>
      </c>
      <c r="G16" s="329">
        <v>2.4E-2</v>
      </c>
      <c r="H16" s="329">
        <v>3.2000000000000001E-2</v>
      </c>
      <c r="I16" s="171"/>
      <c r="J16" s="171"/>
    </row>
    <row r="17" spans="1:16" s="170" customFormat="1" ht="12.75" customHeight="1">
      <c r="A17" s="170" t="s">
        <v>180</v>
      </c>
      <c r="B17" s="170" t="s">
        <v>185</v>
      </c>
      <c r="D17" s="171"/>
      <c r="E17" s="171"/>
      <c r="F17" s="171"/>
      <c r="G17" s="329">
        <v>0.01</v>
      </c>
      <c r="H17" s="329">
        <v>2.1000000000000001E-2</v>
      </c>
      <c r="I17" s="329">
        <v>0.03</v>
      </c>
      <c r="J17" s="171"/>
    </row>
    <row r="18" spans="1:16" s="170" customFormat="1" ht="12.75" customHeight="1">
      <c r="A18" s="170" t="s">
        <v>180</v>
      </c>
      <c r="B18" s="170" t="s">
        <v>186</v>
      </c>
      <c r="D18" s="171"/>
      <c r="E18" s="171"/>
      <c r="F18" s="171"/>
      <c r="G18" s="171"/>
      <c r="H18" s="329">
        <v>1.7999999999999999E-2</v>
      </c>
      <c r="I18" s="329">
        <v>3.5000000000000003E-2</v>
      </c>
      <c r="J18" s="329">
        <v>3.1E-2</v>
      </c>
      <c r="N18" s="215"/>
      <c r="O18" s="215"/>
      <c r="P18" s="215"/>
    </row>
    <row r="19" spans="1:16" s="170" customFormat="1" ht="12.75" customHeight="1">
      <c r="A19" s="170" t="s">
        <v>180</v>
      </c>
      <c r="B19" s="170" t="s">
        <v>187</v>
      </c>
      <c r="D19" s="171"/>
      <c r="E19" s="171"/>
      <c r="F19" s="171"/>
      <c r="G19" s="171"/>
      <c r="H19" s="171"/>
      <c r="I19" s="329">
        <v>3.5999999999999997E-2</v>
      </c>
      <c r="J19" s="329">
        <v>3.4000000000000002E-2</v>
      </c>
      <c r="K19" s="329">
        <v>3.1E-2</v>
      </c>
    </row>
    <row r="20" spans="1:16" s="170" customFormat="1" ht="12.75" customHeight="1">
      <c r="A20" s="170" t="s">
        <v>180</v>
      </c>
      <c r="B20" s="170" t="s">
        <v>188</v>
      </c>
      <c r="D20" s="171"/>
      <c r="E20" s="171"/>
      <c r="F20" s="171"/>
      <c r="G20" s="171"/>
      <c r="H20" s="171"/>
      <c r="I20" s="171"/>
      <c r="J20" s="329">
        <v>3.4000000000000002E-2</v>
      </c>
      <c r="K20" s="329">
        <v>3.2000000000000001E-2</v>
      </c>
      <c r="L20" s="329">
        <v>3.1E-2</v>
      </c>
    </row>
    <row r="21" spans="1:16" s="170" customFormat="1" ht="12.75" customHeight="1">
      <c r="A21" s="170" t="s">
        <v>180</v>
      </c>
      <c r="B21" s="170" t="s">
        <v>189</v>
      </c>
      <c r="F21" s="214"/>
      <c r="K21" s="329">
        <v>2.5999999999999999E-2</v>
      </c>
      <c r="L21" s="329">
        <v>2.4E-2</v>
      </c>
      <c r="M21" s="329">
        <v>2.7E-2</v>
      </c>
    </row>
    <row r="22" spans="1:16" s="170" customFormat="1" ht="12.75" customHeight="1">
      <c r="A22" s="170" t="s">
        <v>180</v>
      </c>
      <c r="B22" s="171" t="s">
        <v>190</v>
      </c>
      <c r="F22" s="214"/>
      <c r="K22" s="213"/>
      <c r="L22" s="329">
        <v>1.4999999999999999E-2</v>
      </c>
      <c r="M22" s="329">
        <v>2.3E-2</v>
      </c>
      <c r="N22" s="329">
        <v>3.1E-2</v>
      </c>
      <c r="P22" s="212"/>
    </row>
    <row r="23" spans="1:16" s="170" customFormat="1" ht="12.75" customHeight="1">
      <c r="A23" s="170" t="s">
        <v>180</v>
      </c>
      <c r="B23" s="171" t="s">
        <v>191</v>
      </c>
      <c r="L23" s="213"/>
      <c r="M23" s="329">
        <v>2.4E-2</v>
      </c>
      <c r="N23" s="329">
        <v>2.8000000000000001E-2</v>
      </c>
      <c r="O23" s="329">
        <v>2.9000000000000001E-2</v>
      </c>
      <c r="P23" s="212"/>
    </row>
    <row r="24" spans="1:16" s="203" customFormat="1" ht="12.75" customHeight="1">
      <c r="A24" s="207"/>
      <c r="B24" s="195"/>
    </row>
    <row r="25" spans="1:16" s="170" customFormat="1" ht="12.75" customHeight="1">
      <c r="A25" s="207"/>
      <c r="B25" s="195"/>
      <c r="C25" s="203"/>
    </row>
    <row r="26" spans="1:16" s="170" customFormat="1" ht="12.75" customHeight="1">
      <c r="A26" s="211" t="s">
        <v>175</v>
      </c>
      <c r="D26" s="324">
        <v>2012</v>
      </c>
      <c r="E26" s="324">
        <v>2013</v>
      </c>
      <c r="F26" s="324">
        <v>2014</v>
      </c>
      <c r="G26" s="324">
        <v>2015</v>
      </c>
      <c r="H26" s="324">
        <v>2016</v>
      </c>
      <c r="I26" s="324">
        <v>2017</v>
      </c>
      <c r="J26" s="324">
        <v>2018</v>
      </c>
      <c r="K26" s="324">
        <v>2019</v>
      </c>
      <c r="L26" s="324">
        <v>2020</v>
      </c>
      <c r="M26" s="324">
        <v>2021</v>
      </c>
      <c r="N26" s="324">
        <v>2022</v>
      </c>
      <c r="O26" s="324">
        <v>2023</v>
      </c>
    </row>
    <row r="27" spans="1:16" s="170" customFormat="1" ht="12.75" customHeight="1">
      <c r="A27" s="170" t="s">
        <v>192</v>
      </c>
      <c r="D27" s="325">
        <f t="shared" ref="D27:O27" si="1">+D8</f>
        <v>1.1000000000000001</v>
      </c>
      <c r="E27" s="325">
        <f t="shared" si="1"/>
        <v>1.1339999999999999</v>
      </c>
      <c r="F27" s="325">
        <f t="shared" si="1"/>
        <v>1.167</v>
      </c>
      <c r="G27" s="325">
        <f t="shared" si="1"/>
        <v>1.19</v>
      </c>
      <c r="H27" s="325">
        <f t="shared" si="1"/>
        <v>1.202</v>
      </c>
      <c r="I27" s="325">
        <f t="shared" si="1"/>
        <v>1.228</v>
      </c>
      <c r="J27" s="325">
        <f t="shared" si="1"/>
        <v>1.274</v>
      </c>
      <c r="K27" s="325">
        <f t="shared" si="1"/>
        <v>1.3129999999999999</v>
      </c>
      <c r="L27" s="325">
        <f t="shared" si="1"/>
        <v>1.347</v>
      </c>
      <c r="M27" s="325">
        <f t="shared" si="1"/>
        <v>1.363</v>
      </c>
      <c r="N27" s="325">
        <f t="shared" si="1"/>
        <v>1.399</v>
      </c>
      <c r="O27" s="325">
        <f t="shared" si="1"/>
        <v>1.4430000000000001</v>
      </c>
      <c r="P27" s="193"/>
    </row>
    <row r="28" spans="1:16" s="170" customFormat="1" ht="12.75" customHeight="1">
      <c r="A28" s="170" t="s">
        <v>179</v>
      </c>
      <c r="B28" s="170" t="s">
        <v>193</v>
      </c>
      <c r="E28" s="330">
        <f>0.75*'RIIO-1 RPI and PVF'!D14+0.25*'RIIO-1 RPI and PVF'!E14</f>
        <v>0.03</v>
      </c>
      <c r="F28" s="330">
        <f>0.75*'RIIO-1 RPI and PVF'!E14+0.25*'RIIO-1 RPI and PVF'!F14</f>
        <v>2.6500000000000003E-2</v>
      </c>
      <c r="N28" s="197"/>
    </row>
    <row r="29" spans="1:16" s="170" customFormat="1" ht="12.75" customHeight="1">
      <c r="A29" s="170" t="s">
        <v>179</v>
      </c>
      <c r="B29" s="170" t="s">
        <v>194</v>
      </c>
      <c r="F29" s="330">
        <f>0.75*'RIIO-1 RPI and PVF'!E15+0.25*'RIIO-1 RPI and PVF'!F15</f>
        <v>3.1E-2</v>
      </c>
      <c r="G29" s="330">
        <f>0.75*'RIIO-1 RPI and PVF'!F15+0.25*'RIIO-1 RPI and PVF'!G15</f>
        <v>3.075E-2</v>
      </c>
      <c r="N29" s="197"/>
    </row>
    <row r="30" spans="1:16" s="170" customFormat="1" ht="12.75" customHeight="1">
      <c r="A30" s="170" t="s">
        <v>179</v>
      </c>
      <c r="B30" s="170" t="s">
        <v>195</v>
      </c>
      <c r="G30" s="330">
        <f>0.75*'RIIO-1 RPI and PVF'!F16+0.25*'RIIO-1 RPI and PVF'!G16</f>
        <v>2.4750000000000001E-2</v>
      </c>
      <c r="H30" s="330">
        <f>0.75*'RIIO-1 RPI and PVF'!G16+0.25*'RIIO-1 RPI and PVF'!H16</f>
        <v>2.6000000000000002E-2</v>
      </c>
      <c r="N30" s="197"/>
    </row>
    <row r="31" spans="1:16" s="170" customFormat="1" ht="12.75" customHeight="1">
      <c r="A31" s="170" t="s">
        <v>179</v>
      </c>
      <c r="B31" s="170" t="s">
        <v>196</v>
      </c>
      <c r="H31" s="330">
        <f>0.75*'RIIO-1 RPI and PVF'!G17+0.25*'RIIO-1 RPI and PVF'!H17</f>
        <v>1.2750000000000001E-2</v>
      </c>
      <c r="I31" s="330">
        <f>0.75*'RIIO-1 RPI and PVF'!H17+0.25*'RIIO-1 RPI and PVF'!I17</f>
        <v>2.325E-2</v>
      </c>
      <c r="N31" s="197"/>
    </row>
    <row r="32" spans="1:16" s="170" customFormat="1" ht="12.75" customHeight="1">
      <c r="A32" s="170" t="s">
        <v>179</v>
      </c>
      <c r="B32" s="170" t="s">
        <v>197</v>
      </c>
      <c r="I32" s="330">
        <f>0.75*'RIIO-1 RPI and PVF'!H18+0.25*'RIIO-1 RPI and PVF'!I18</f>
        <v>2.2249999999999999E-2</v>
      </c>
      <c r="J32" s="330">
        <f>0.75*'RIIO-1 RPI and PVF'!I18+0.25*'RIIO-1 RPI and PVF'!J18</f>
        <v>3.4000000000000002E-2</v>
      </c>
      <c r="N32" s="197"/>
    </row>
    <row r="33" spans="1:26 16384:16384" s="170" customFormat="1" ht="12.75" customHeight="1">
      <c r="A33" s="170" t="s">
        <v>179</v>
      </c>
      <c r="B33" s="170" t="s">
        <v>198</v>
      </c>
      <c r="J33" s="330">
        <f>0.75*'RIIO-1 RPI and PVF'!I19+0.25*'RIIO-1 RPI and PVF'!J19</f>
        <v>3.5499999999999997E-2</v>
      </c>
      <c r="K33" s="330">
        <f>0.75*'RIIO-1 RPI and PVF'!J19+0.25*'RIIO-1 RPI and PVF'!K19</f>
        <v>3.3250000000000002E-2</v>
      </c>
      <c r="N33" s="197"/>
    </row>
    <row r="34" spans="1:26 16384:16384" s="170" customFormat="1" ht="12.75" customHeight="1">
      <c r="A34" s="170" t="s">
        <v>179</v>
      </c>
      <c r="B34" s="170" t="s">
        <v>199</v>
      </c>
      <c r="K34" s="330">
        <f>0.75*'RIIO-1 RPI and PVF'!J20+0.25*'RIIO-1 RPI and PVF'!K20</f>
        <v>3.3500000000000002E-2</v>
      </c>
      <c r="L34" s="330">
        <f>0.75*'RIIO-1 RPI and PVF'!K20+0.25*'RIIO-1 RPI and PVF'!L20</f>
        <v>3.175E-2</v>
      </c>
      <c r="N34" s="197"/>
    </row>
    <row r="35" spans="1:26 16384:16384" s="170" customFormat="1" ht="12.75" customHeight="1">
      <c r="A35" s="170" t="s">
        <v>179</v>
      </c>
      <c r="B35" s="170" t="s">
        <v>200</v>
      </c>
      <c r="L35" s="330">
        <f>0.75*'RIIO-1 RPI and PVF'!K21+0.25*'RIIO-1 RPI and PVF'!L21</f>
        <v>2.5500000000000002E-2</v>
      </c>
      <c r="M35" s="330">
        <f>0.75*'RIIO-1 RPI and PVF'!L21+0.25*'RIIO-1 RPI and PVF'!M21</f>
        <v>2.4750000000000001E-2</v>
      </c>
    </row>
    <row r="36" spans="1:26 16384:16384" s="170" customFormat="1" ht="12.75" customHeight="1">
      <c r="A36" s="170" t="s">
        <v>179</v>
      </c>
      <c r="B36" s="170" t="s">
        <v>201</v>
      </c>
      <c r="M36" s="330">
        <f>0.75*'RIIO-1 RPI and PVF'!L22+0.25*'RIIO-1 RPI and PVF'!M22</f>
        <v>1.7000000000000001E-2</v>
      </c>
      <c r="N36" s="330">
        <f>0.75*'RIIO-1 RPI and PVF'!M22+0.25*'RIIO-1 RPI and PVF'!N22</f>
        <v>2.5000000000000001E-2</v>
      </c>
    </row>
    <row r="37" spans="1:26 16384:16384" s="170" customFormat="1" ht="12.75" customHeight="1">
      <c r="A37" s="170" t="s">
        <v>179</v>
      </c>
      <c r="B37" s="170" t="s">
        <v>202</v>
      </c>
      <c r="N37" s="330">
        <f>0.75*'RIIO-1 RPI and PVF'!M23+0.25*'RIIO-1 RPI and PVF'!N23</f>
        <v>2.5000000000000001E-2</v>
      </c>
      <c r="O37" s="330">
        <f>0.75*'RIIO-1 RPI and PVF'!N23+0.25*'RIIO-1 RPI and PVF'!O23</f>
        <v>2.8250000000000001E-2</v>
      </c>
    </row>
    <row r="38" spans="1:26 16384:16384" s="170" customFormat="1" ht="12.75" customHeight="1">
      <c r="A38" s="170" t="s">
        <v>203</v>
      </c>
      <c r="E38" s="325">
        <f>1.1344</f>
        <v>1.1344000000000001</v>
      </c>
      <c r="F38" s="325">
        <f>ROUND(D27*(1+$E$28)*(1+$F$28),3)</f>
        <v>1.163</v>
      </c>
      <c r="G38" s="325">
        <f>ROUND(E27*(1+$F$29)*(1+$G$29),3)</f>
        <v>1.2050000000000001</v>
      </c>
      <c r="H38" s="325">
        <f>ROUND(F27*(1+$G$30)*(1+$H$30),3)</f>
        <v>1.2270000000000001</v>
      </c>
      <c r="I38" s="325">
        <f>ROUND(G27*(1+$H$31)*(1+$I$31),3)</f>
        <v>1.2330000000000001</v>
      </c>
      <c r="J38" s="325">
        <f>ROUND(H27*(1+$I$32)*(1+$J$32),3)</f>
        <v>1.2709999999999999</v>
      </c>
      <c r="K38" s="325">
        <f>ROUND(I27*(1+$J$33)*(1+$K$33),3)</f>
        <v>1.3140000000000001</v>
      </c>
      <c r="L38" s="325">
        <f>ROUND(J27*(1+$K$34)*(1+$L$34),3)</f>
        <v>1.3580000000000001</v>
      </c>
      <c r="M38" s="325">
        <f>ROUND(K27*(1+$L$35)*(1+$M$35),3)</f>
        <v>1.38</v>
      </c>
      <c r="N38" s="325">
        <f>ROUND(L27*(1+$M$36)*(1+$N$36),3)</f>
        <v>1.4039999999999999</v>
      </c>
      <c r="O38" s="325">
        <f>ROUND(M27*(1+$N$37)*(1+$O$37),3)</f>
        <v>1.4370000000000001</v>
      </c>
      <c r="P38" s="210"/>
    </row>
    <row r="39" spans="1:26 16384:16384" s="170" customFormat="1" ht="12.75" customHeight="1">
      <c r="A39" s="207"/>
      <c r="B39" s="195"/>
      <c r="C39" s="203"/>
    </row>
    <row r="40" spans="1:26 16384:16384" s="195" customFormat="1" ht="12.75" customHeight="1">
      <c r="A40" s="209"/>
      <c r="B40" s="171"/>
      <c r="C40" s="208"/>
      <c r="O40" s="198"/>
      <c r="P40" s="198"/>
      <c r="U40" s="194"/>
      <c r="V40" s="194"/>
      <c r="W40" s="194"/>
      <c r="X40" s="194"/>
      <c r="Y40" s="194"/>
      <c r="Z40" s="194"/>
    </row>
    <row r="41" spans="1:26 16384:16384" s="195" customFormat="1" ht="12.75" customHeight="1">
      <c r="A41" s="207" t="s">
        <v>204</v>
      </c>
      <c r="C41" s="203"/>
      <c r="O41" s="198"/>
      <c r="U41" s="194"/>
      <c r="V41" s="194"/>
      <c r="W41" s="194"/>
      <c r="X41" s="194"/>
      <c r="Y41" s="194"/>
      <c r="Z41" s="194"/>
    </row>
    <row r="42" spans="1:26 16384:16384" s="195" customFormat="1" ht="12.75" customHeight="1">
      <c r="A42" s="195" t="s">
        <v>205</v>
      </c>
      <c r="B42" s="195" t="s">
        <v>206</v>
      </c>
      <c r="C42" s="203" t="s">
        <v>207</v>
      </c>
      <c r="D42" s="203"/>
      <c r="E42" s="331">
        <v>4.7500000000000001E-2</v>
      </c>
      <c r="F42" s="331">
        <v>4.5520000000000005E-2</v>
      </c>
      <c r="G42" s="331">
        <v>4.4319999999999998E-2</v>
      </c>
      <c r="H42" s="331">
        <v>4.3300000000000005E-2</v>
      </c>
      <c r="I42" s="331">
        <v>4.2280000000000005E-2</v>
      </c>
      <c r="J42" s="331">
        <v>4.1320000000000003E-2</v>
      </c>
      <c r="K42" s="331">
        <v>3.9460000000000002E-2</v>
      </c>
      <c r="L42" s="331">
        <v>3.7480000000000006E-2</v>
      </c>
      <c r="M42" s="331">
        <v>3.4540000000000001E-2</v>
      </c>
      <c r="N42" s="331">
        <v>2.0808E-2</v>
      </c>
      <c r="O42" s="331">
        <v>2.2339000000000001E-2</v>
      </c>
      <c r="P42" s="331">
        <v>2.4840999999999998E-2</v>
      </c>
      <c r="U42" s="194"/>
      <c r="V42" s="194"/>
      <c r="W42" s="194"/>
      <c r="X42" s="194"/>
      <c r="Y42" s="194"/>
      <c r="Z42" s="194"/>
      <c r="XFD42" s="198"/>
    </row>
    <row r="43" spans="1:26 16384:16384" s="195" customFormat="1" ht="12.75" customHeight="1">
      <c r="A43" s="195" t="s">
        <v>208</v>
      </c>
      <c r="B43" s="195" t="s">
        <v>209</v>
      </c>
      <c r="C43" s="203" t="s">
        <v>177</v>
      </c>
      <c r="E43" s="332">
        <f t="shared" ref="E43:P43" si="2">1+E42</f>
        <v>1.0475000000000001</v>
      </c>
      <c r="F43" s="332">
        <f t="shared" si="2"/>
        <v>1.04552</v>
      </c>
      <c r="G43" s="332">
        <f t="shared" si="2"/>
        <v>1.0443199999999999</v>
      </c>
      <c r="H43" s="332">
        <f t="shared" si="2"/>
        <v>1.0432999999999999</v>
      </c>
      <c r="I43" s="332">
        <f t="shared" si="2"/>
        <v>1.0422800000000001</v>
      </c>
      <c r="J43" s="332">
        <f t="shared" si="2"/>
        <v>1.04132</v>
      </c>
      <c r="K43" s="332">
        <f t="shared" si="2"/>
        <v>1.0394600000000001</v>
      </c>
      <c r="L43" s="332">
        <f t="shared" si="2"/>
        <v>1.03748</v>
      </c>
      <c r="M43" s="332">
        <f t="shared" si="2"/>
        <v>1.03454</v>
      </c>
      <c r="N43" s="332">
        <f t="shared" si="2"/>
        <v>1.0208079999999999</v>
      </c>
      <c r="O43" s="332">
        <f t="shared" si="2"/>
        <v>1.0223390000000001</v>
      </c>
      <c r="P43" s="332">
        <f t="shared" si="2"/>
        <v>1.0248409999999999</v>
      </c>
      <c r="U43" s="194"/>
      <c r="V43" s="194"/>
      <c r="W43" s="194"/>
      <c r="X43" s="194"/>
      <c r="Y43" s="194"/>
      <c r="Z43" s="194"/>
      <c r="XFD43" s="198"/>
    </row>
    <row r="44" spans="1:26 16384:16384" s="195" customFormat="1" ht="13.5">
      <c r="C44" s="203"/>
      <c r="O44" s="198"/>
      <c r="P44" s="198"/>
      <c r="U44" s="194"/>
      <c r="V44" s="194"/>
      <c r="W44" s="194"/>
      <c r="X44" s="194"/>
      <c r="Y44" s="194"/>
      <c r="Z44" s="194"/>
    </row>
    <row r="45" spans="1:26 16384:16384" ht="13.5"/>
    <row r="46" spans="1:26 16384:16384" ht="13.5"/>
    <row r="47" spans="1:26 16384:16384" ht="13.5"/>
    <row r="48" spans="1:26 16384:16384" ht="13.5"/>
    <row r="49" ht="13.5"/>
    <row r="50" ht="13.5"/>
    <row r="51" ht="13.5"/>
    <row r="52" ht="13.5"/>
    <row r="53" ht="13.5"/>
    <row r="54" ht="13.5"/>
    <row r="55" ht="13.5"/>
    <row r="56" ht="13.5"/>
    <row r="57" ht="13.5"/>
    <row r="58" ht="13.5"/>
    <row r="59" ht="13.5"/>
    <row r="60" ht="13.5"/>
    <row r="61" ht="13.5"/>
    <row r="62" ht="13.5"/>
    <row r="63" ht="13.5"/>
    <row r="64" ht="13.5"/>
    <row r="65" ht="13.5"/>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sheetData>
  <sheetProtection formatCells="0" formatColumns="0" formatRows="0" insertHyperlinks="0" autoFilter="0" pivotTables="0"/>
  <mergeCells count="2">
    <mergeCell ref="A3:D3"/>
    <mergeCell ref="G3:H3"/>
  </mergeCells>
  <pageMargins left="0.23622047244094491" right="0.23622047244094491" top="0.39370078740157483" bottom="0.43307086614173229" header="0.19685039370078741" footer="0.19685039370078741"/>
  <pageSetup paperSize="8" orientation="portrait" r:id="rId1"/>
  <headerFooter>
    <oddFooter>&amp;L&amp;D &amp;T&amp;C_x000D_&amp;1#&amp;"Calibri"&amp;10&amp;K000000 OFFICIAL-InternalOnly&amp;R&amp;F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9D6-6DE8-4D0C-95B9-72A3B6590A57}">
  <sheetPr>
    <tabColor theme="4"/>
    <pageSetUpPr autoPageBreaks="0"/>
  </sheetPr>
  <dimension ref="A1:AC30"/>
  <sheetViews>
    <sheetView workbookViewId="0">
      <selection activeCell="H14" sqref="H14"/>
    </sheetView>
  </sheetViews>
  <sheetFormatPr defaultColWidth="0" defaultRowHeight="13.5" zeroHeight="1"/>
  <cols>
    <col min="1" max="1" width="1.765625" customWidth="1"/>
    <col min="2" max="2" width="65.765625" customWidth="1"/>
    <col min="3" max="3" width="9.23046875" customWidth="1"/>
    <col min="4" max="4" width="4.15234375" bestFit="1" customWidth="1"/>
    <col min="5" max="5" width="10.15234375" customWidth="1"/>
    <col min="6" max="6" width="11.15234375" customWidth="1"/>
    <col min="7" max="10" width="10.15234375" customWidth="1"/>
    <col min="11" max="11" width="9.23046875" customWidth="1"/>
    <col min="12" max="29" width="0" hidden="1" customWidth="1"/>
    <col min="30" max="16384" width="9.23046875" hidden="1"/>
  </cols>
  <sheetData>
    <row r="1" spans="1:11" ht="25">
      <c r="A1" s="1" t="str">
        <f>Cover!$A$2</f>
        <v>ESO Regulatory Reporting Pack</v>
      </c>
      <c r="B1" s="23"/>
      <c r="C1" s="23"/>
      <c r="D1" s="23"/>
      <c r="E1" s="23"/>
      <c r="F1" s="23"/>
      <c r="G1" s="23"/>
      <c r="H1" s="23"/>
      <c r="I1" s="23"/>
      <c r="J1" s="23"/>
      <c r="K1" s="23"/>
    </row>
    <row r="2" spans="1:11" ht="25">
      <c r="A2" s="4" t="str">
        <f>Cover!$A$3</f>
        <v>National Grid Electricity System Operator</v>
      </c>
      <c r="B2" s="23"/>
      <c r="C2" s="23"/>
      <c r="D2" s="23"/>
      <c r="E2" s="23"/>
      <c r="F2" s="23"/>
      <c r="G2" s="23"/>
      <c r="H2" s="23"/>
      <c r="I2" s="23"/>
      <c r="J2" s="23"/>
      <c r="K2" s="23"/>
    </row>
    <row r="3" spans="1:11" ht="25">
      <c r="A3" s="4" t="str">
        <f>Cover!$A$4</f>
        <v>2022/23</v>
      </c>
      <c r="B3" s="23"/>
      <c r="C3" s="23"/>
      <c r="D3" s="23"/>
      <c r="E3" s="23"/>
      <c r="F3" s="23"/>
      <c r="G3" s="23"/>
      <c r="H3" s="23"/>
      <c r="I3" s="23"/>
      <c r="J3" s="23"/>
      <c r="K3" s="23"/>
    </row>
    <row r="4" spans="1:11" ht="25.5" thickBot="1">
      <c r="A4" s="24" t="s">
        <v>32</v>
      </c>
      <c r="B4" s="25"/>
      <c r="C4" s="25"/>
      <c r="D4" s="25"/>
      <c r="E4" s="25"/>
      <c r="F4" s="25"/>
      <c r="G4" s="25"/>
      <c r="H4" s="25"/>
      <c r="I4" s="25"/>
      <c r="J4" s="25"/>
      <c r="K4" s="25"/>
    </row>
    <row r="5" spans="1:11"/>
    <row r="6" spans="1:11"/>
    <row r="7" spans="1:11" ht="17.5">
      <c r="A7" s="121"/>
      <c r="B7" s="122" t="s">
        <v>210</v>
      </c>
      <c r="C7" s="121"/>
      <c r="D7" s="121"/>
      <c r="E7" s="121"/>
      <c r="F7" s="121"/>
      <c r="G7" s="121"/>
      <c r="H7" s="121"/>
      <c r="I7" s="121"/>
      <c r="J7" s="121"/>
    </row>
    <row r="8" spans="1:11"/>
    <row r="9" spans="1:11" ht="13.5" customHeight="1">
      <c r="E9" s="450" t="str">
        <f>A3</f>
        <v>2022/23</v>
      </c>
      <c r="F9" s="451"/>
      <c r="G9" s="451"/>
      <c r="H9" s="451"/>
      <c r="I9" s="451"/>
      <c r="J9" s="451"/>
    </row>
    <row r="10" spans="1:11" ht="40.5">
      <c r="D10" t="s">
        <v>211</v>
      </c>
      <c r="E10" s="333" t="s">
        <v>212</v>
      </c>
      <c r="F10" s="333" t="s">
        <v>213</v>
      </c>
      <c r="G10" s="333" t="s">
        <v>214</v>
      </c>
      <c r="H10" s="333" t="s">
        <v>215</v>
      </c>
      <c r="I10" s="333" t="s">
        <v>216</v>
      </c>
      <c r="J10" s="333" t="s">
        <v>217</v>
      </c>
    </row>
    <row r="11" spans="1:11">
      <c r="B11" t="s">
        <v>218</v>
      </c>
      <c r="D11" t="s">
        <v>219</v>
      </c>
      <c r="E11" s="334"/>
      <c r="F11" s="334"/>
      <c r="G11" s="323">
        <f>E11-F11</f>
        <v>0</v>
      </c>
      <c r="H11" s="334"/>
      <c r="I11" s="334"/>
      <c r="J11" s="323">
        <f>H11-G11</f>
        <v>0</v>
      </c>
    </row>
    <row r="12" spans="1:11">
      <c r="B12" t="s">
        <v>220</v>
      </c>
      <c r="D12" t="s">
        <v>219</v>
      </c>
      <c r="E12" s="334"/>
      <c r="F12" s="334"/>
      <c r="G12" s="323">
        <f t="shared" ref="G12:G16" si="0">E12-F12</f>
        <v>0</v>
      </c>
      <c r="H12" s="334"/>
      <c r="I12" s="334"/>
      <c r="J12" s="323">
        <f t="shared" ref="J12:J16" si="1">H12-G12</f>
        <v>0</v>
      </c>
    </row>
    <row r="13" spans="1:11">
      <c r="B13" t="s">
        <v>221</v>
      </c>
      <c r="D13" t="s">
        <v>219</v>
      </c>
      <c r="E13" s="334"/>
      <c r="F13" s="334"/>
      <c r="G13" s="323">
        <f t="shared" si="0"/>
        <v>0</v>
      </c>
      <c r="H13" s="334"/>
      <c r="I13" s="334"/>
      <c r="J13" s="323">
        <f t="shared" si="1"/>
        <v>0</v>
      </c>
    </row>
    <row r="14" spans="1:11">
      <c r="B14" t="s">
        <v>222</v>
      </c>
      <c r="D14" t="s">
        <v>219</v>
      </c>
      <c r="E14" s="334"/>
      <c r="F14" s="334"/>
      <c r="G14" s="323">
        <f t="shared" si="0"/>
        <v>0</v>
      </c>
      <c r="H14" s="334"/>
      <c r="I14" s="334"/>
      <c r="J14" s="323">
        <f t="shared" si="1"/>
        <v>0</v>
      </c>
    </row>
    <row r="15" spans="1:11">
      <c r="B15" t="s">
        <v>223</v>
      </c>
      <c r="D15" t="s">
        <v>219</v>
      </c>
      <c r="E15" s="334"/>
      <c r="F15" s="334"/>
      <c r="G15" s="323">
        <f t="shared" si="0"/>
        <v>0</v>
      </c>
      <c r="H15" s="334"/>
      <c r="I15" s="334"/>
      <c r="J15" s="323">
        <f t="shared" si="1"/>
        <v>0</v>
      </c>
    </row>
    <row r="16" spans="1:11">
      <c r="B16" t="s">
        <v>224</v>
      </c>
      <c r="D16" t="s">
        <v>219</v>
      </c>
      <c r="E16" s="334"/>
      <c r="F16" s="334"/>
      <c r="G16" s="323">
        <f t="shared" si="0"/>
        <v>0</v>
      </c>
      <c r="H16" s="334"/>
      <c r="I16" s="334"/>
      <c r="J16" s="323">
        <f t="shared" si="1"/>
        <v>0</v>
      </c>
    </row>
    <row r="17" spans="2:10">
      <c r="B17" s="76" t="s">
        <v>225</v>
      </c>
      <c r="D17" s="76" t="s">
        <v>219</v>
      </c>
      <c r="E17" s="323">
        <f>SUM(E11:E16)</f>
        <v>0</v>
      </c>
      <c r="F17" s="323">
        <f t="shared" ref="F17:I17" si="2">SUM(F11:F16)</f>
        <v>0</v>
      </c>
      <c r="G17" s="323">
        <f t="shared" si="2"/>
        <v>0</v>
      </c>
      <c r="H17" s="323">
        <f t="shared" si="2"/>
        <v>0</v>
      </c>
      <c r="I17" s="323">
        <f t="shared" si="2"/>
        <v>0</v>
      </c>
      <c r="J17" s="323">
        <f>SUM(J11:J16)</f>
        <v>0</v>
      </c>
    </row>
    <row r="18" spans="2:10"/>
    <row r="19" spans="2:10" ht="14">
      <c r="B19" s="121" t="s">
        <v>226</v>
      </c>
      <c r="C19" s="123"/>
      <c r="D19" s="123"/>
      <c r="E19" s="123"/>
      <c r="F19" s="123"/>
      <c r="G19" s="123"/>
      <c r="H19" s="123"/>
      <c r="I19" s="123"/>
      <c r="J19" s="123"/>
    </row>
    <row r="20" spans="2:10"/>
    <row r="21" spans="2:10">
      <c r="B21" s="335" t="s">
        <v>227</v>
      </c>
      <c r="D21" t="s">
        <v>219</v>
      </c>
      <c r="E21" s="334"/>
      <c r="F21" s="334"/>
      <c r="G21" s="323">
        <f>E21-F21</f>
        <v>0</v>
      </c>
      <c r="H21" s="334"/>
      <c r="I21" s="334"/>
      <c r="J21" s="323">
        <f>H21-G21</f>
        <v>0</v>
      </c>
    </row>
    <row r="22" spans="2:10">
      <c r="B22" s="335" t="s">
        <v>228</v>
      </c>
      <c r="D22" t="s">
        <v>219</v>
      </c>
      <c r="E22" s="334"/>
      <c r="F22" s="334"/>
      <c r="G22" s="323">
        <f t="shared" ref="G22:G27" si="3">E22-F22</f>
        <v>0</v>
      </c>
      <c r="H22" s="334"/>
      <c r="I22" s="334"/>
      <c r="J22" s="323">
        <f t="shared" ref="J22:J27" si="4">H22-G22</f>
        <v>0</v>
      </c>
    </row>
    <row r="23" spans="2:10">
      <c r="B23" s="335" t="s">
        <v>229</v>
      </c>
      <c r="D23" t="s">
        <v>219</v>
      </c>
      <c r="E23" s="334"/>
      <c r="F23" s="334"/>
      <c r="G23" s="323">
        <f t="shared" si="3"/>
        <v>0</v>
      </c>
      <c r="H23" s="334"/>
      <c r="I23" s="334"/>
      <c r="J23" s="323">
        <f t="shared" si="4"/>
        <v>0</v>
      </c>
    </row>
    <row r="24" spans="2:10">
      <c r="B24" s="335" t="s">
        <v>230</v>
      </c>
      <c r="D24" t="s">
        <v>219</v>
      </c>
      <c r="E24" s="334"/>
      <c r="F24" s="334"/>
      <c r="G24" s="323">
        <f t="shared" si="3"/>
        <v>0</v>
      </c>
      <c r="H24" s="334"/>
      <c r="I24" s="334"/>
      <c r="J24" s="323">
        <f t="shared" si="4"/>
        <v>0</v>
      </c>
    </row>
    <row r="25" spans="2:10">
      <c r="B25" s="335" t="s">
        <v>231</v>
      </c>
      <c r="D25" t="s">
        <v>219</v>
      </c>
      <c r="E25" s="334"/>
      <c r="F25" s="334"/>
      <c r="G25" s="323">
        <f t="shared" si="3"/>
        <v>0</v>
      </c>
      <c r="H25" s="334"/>
      <c r="I25" s="334"/>
      <c r="J25" s="323">
        <f t="shared" si="4"/>
        <v>0</v>
      </c>
    </row>
    <row r="26" spans="2:10">
      <c r="B26" s="335" t="s">
        <v>232</v>
      </c>
      <c r="D26" t="s">
        <v>219</v>
      </c>
      <c r="E26" s="334"/>
      <c r="F26" s="334"/>
      <c r="G26" s="323">
        <f t="shared" si="3"/>
        <v>0</v>
      </c>
      <c r="H26" s="334"/>
      <c r="I26" s="334"/>
      <c r="J26" s="323">
        <f t="shared" si="4"/>
        <v>0</v>
      </c>
    </row>
    <row r="27" spans="2:10">
      <c r="B27" s="335" t="s">
        <v>233</v>
      </c>
      <c r="D27" t="s">
        <v>219</v>
      </c>
      <c r="E27" s="334"/>
      <c r="F27" s="334"/>
      <c r="G27" s="323">
        <f t="shared" si="3"/>
        <v>0</v>
      </c>
      <c r="H27" s="334"/>
      <c r="I27" s="334"/>
      <c r="J27" s="323">
        <f t="shared" si="4"/>
        <v>0</v>
      </c>
    </row>
    <row r="28" spans="2:10">
      <c r="B28" s="76" t="s">
        <v>234</v>
      </c>
      <c r="D28" s="76" t="s">
        <v>219</v>
      </c>
      <c r="E28" s="336">
        <f>SUM(E17,E21:E27)</f>
        <v>0</v>
      </c>
      <c r="F28" s="336">
        <f t="shared" ref="F28:I28" si="5">SUM(F17,F21:F27)</f>
        <v>0</v>
      </c>
      <c r="G28" s="336">
        <f t="shared" si="5"/>
        <v>0</v>
      </c>
      <c r="H28" s="336">
        <f t="shared" si="5"/>
        <v>0</v>
      </c>
      <c r="I28" s="336">
        <f t="shared" si="5"/>
        <v>0</v>
      </c>
      <c r="J28" s="336">
        <f>SUM(J17,J21:J27)</f>
        <v>0</v>
      </c>
    </row>
    <row r="29" spans="2:10"/>
    <row r="30" spans="2:10"/>
  </sheetData>
  <mergeCells count="1">
    <mergeCell ref="E9:J9"/>
  </mergeCells>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027-E440-40A9-8989-3BBDC09B7106}">
  <sheetPr>
    <tabColor theme="4"/>
    <pageSetUpPr autoPageBreaks="0"/>
  </sheetPr>
  <dimension ref="A1:AD54"/>
  <sheetViews>
    <sheetView zoomScale="85" zoomScaleNormal="85" workbookViewId="0">
      <selection activeCell="A4" sqref="A4"/>
    </sheetView>
  </sheetViews>
  <sheetFormatPr defaultColWidth="0" defaultRowHeight="13.5" zeroHeight="1"/>
  <cols>
    <col min="1" max="1" width="1.765625" customWidth="1"/>
    <col min="2" max="2" width="45.15234375" bestFit="1" customWidth="1"/>
    <col min="3" max="3" width="7" customWidth="1"/>
    <col min="4" max="4" width="13.765625" customWidth="1"/>
    <col min="5" max="5" width="8.15234375" bestFit="1" customWidth="1"/>
    <col min="6" max="13" width="9.23046875" customWidth="1"/>
    <col min="14" max="30" width="0" hidden="1" customWidth="1"/>
    <col min="31" max="16384" width="9.23046875" hidden="1"/>
  </cols>
  <sheetData>
    <row r="1" spans="1:13" ht="25">
      <c r="A1" s="1" t="str">
        <f>Cover!$A$2</f>
        <v>ESO Regulatory Reporting Pack</v>
      </c>
      <c r="B1" s="3"/>
      <c r="C1" s="2"/>
      <c r="D1" s="2"/>
      <c r="E1" s="2"/>
      <c r="F1" s="2"/>
      <c r="G1" s="2"/>
      <c r="H1" s="2"/>
      <c r="I1" s="2"/>
      <c r="J1" s="2"/>
      <c r="K1" s="2"/>
      <c r="L1" s="2"/>
      <c r="M1" s="2"/>
    </row>
    <row r="2" spans="1:13" ht="25">
      <c r="A2" s="3" t="str">
        <f>Cover!$A$3</f>
        <v>National Grid Electricity System Operator</v>
      </c>
      <c r="B2" s="3"/>
      <c r="C2" s="2"/>
      <c r="D2" s="2"/>
      <c r="E2" s="2"/>
      <c r="F2" s="2"/>
      <c r="G2" s="2"/>
      <c r="H2" s="2"/>
      <c r="I2" s="2"/>
      <c r="J2" s="2"/>
      <c r="K2" s="2"/>
      <c r="L2" s="2"/>
      <c r="M2" s="2"/>
    </row>
    <row r="3" spans="1:13" ht="25">
      <c r="A3" s="3" t="str">
        <f>Cover!$A$4</f>
        <v>2022/23</v>
      </c>
      <c r="B3" s="3"/>
      <c r="C3" s="3"/>
      <c r="D3" s="3"/>
      <c r="E3" s="2"/>
      <c r="F3" s="2"/>
      <c r="G3" s="2"/>
      <c r="H3" s="2"/>
      <c r="I3" s="2"/>
      <c r="J3" s="2"/>
      <c r="K3" s="2"/>
      <c r="L3" s="2"/>
      <c r="M3" s="2"/>
    </row>
    <row r="4" spans="1:13" ht="25.5" thickBot="1">
      <c r="A4" s="28" t="s">
        <v>33</v>
      </c>
      <c r="B4" s="28"/>
      <c r="C4" s="7"/>
      <c r="D4" s="7"/>
      <c r="E4" s="7"/>
      <c r="F4" s="7"/>
      <c r="G4" s="7"/>
      <c r="H4" s="7"/>
      <c r="I4" s="7"/>
      <c r="J4" s="7"/>
      <c r="K4" s="7"/>
      <c r="L4" s="7"/>
      <c r="M4" s="7"/>
    </row>
    <row r="5" spans="1:13" ht="14" thickBot="1"/>
    <row r="6" spans="1:13">
      <c r="H6" s="118" t="s">
        <v>235</v>
      </c>
      <c r="I6" s="119"/>
      <c r="J6" s="119"/>
      <c r="K6" s="119"/>
      <c r="L6" s="120"/>
    </row>
    <row r="7" spans="1:13">
      <c r="H7" s="272" t="s">
        <v>167</v>
      </c>
      <c r="I7" s="41" t="s">
        <v>7</v>
      </c>
      <c r="J7" s="41" t="s">
        <v>168</v>
      </c>
      <c r="K7" s="41" t="s">
        <v>169</v>
      </c>
      <c r="L7" s="272" t="s">
        <v>170</v>
      </c>
    </row>
    <row r="8" spans="1:13"/>
    <row r="9" spans="1:13" ht="17.5">
      <c r="A9" s="121"/>
      <c r="B9" s="122" t="s">
        <v>236</v>
      </c>
      <c r="C9" s="121"/>
      <c r="D9" s="121"/>
      <c r="E9" s="121"/>
      <c r="F9" s="121"/>
      <c r="G9" s="121"/>
      <c r="H9" s="121"/>
      <c r="I9" s="121"/>
      <c r="J9" s="121"/>
      <c r="K9" s="121"/>
      <c r="L9" s="121"/>
    </row>
    <row r="10" spans="1:13"/>
    <row r="11" spans="1:13">
      <c r="B11" t="s">
        <v>237</v>
      </c>
      <c r="D11" t="s">
        <v>238</v>
      </c>
      <c r="E11" t="s">
        <v>239</v>
      </c>
      <c r="H11" s="68">
        <f>(INDEX('Universal Data'!$F$31:$F$38,MATCH('Universal Data'!$C$17,'Universal Data'!$C$31:$C$38,0)))*'2.1 Totex Summary'!I13</f>
        <v>0</v>
      </c>
      <c r="I11" s="68">
        <f>(INDEX('Universal Data'!$F$31:$F$38,MATCH('Universal Data'!$C$17,'Universal Data'!$C$31:$C$38,0)))*'2.1 Totex Summary'!J13</f>
        <v>0</v>
      </c>
      <c r="J11" s="68">
        <f>(INDEX('Universal Data'!$F$31:$F$38,MATCH('Universal Data'!$C$17,'Universal Data'!$C$31:$C$38,0)))*'2.1 Totex Summary'!K13</f>
        <v>0</v>
      </c>
      <c r="K11" s="68">
        <f>(INDEX('Universal Data'!$F$31:$F$38,MATCH('Universal Data'!$C$17,'Universal Data'!$C$31:$C$38,0)))*'2.1 Totex Summary'!L13</f>
        <v>0</v>
      </c>
      <c r="L11" s="68">
        <f>(INDEX('Universal Data'!$F$31:$F$38,MATCH('Universal Data'!$C$17,'Universal Data'!$C$31:$C$38,0)))*'2.1 Totex Summary'!M13</f>
        <v>0</v>
      </c>
    </row>
    <row r="12" spans="1:13">
      <c r="B12" t="s">
        <v>240</v>
      </c>
      <c r="D12" t="s">
        <v>238</v>
      </c>
      <c r="E12" t="s">
        <v>241</v>
      </c>
      <c r="H12" s="68">
        <f>(INDEX('Universal Data'!$F$31:$F$38,MATCH('Universal Data'!$C$17,'Universal Data'!$C$31:$C$38,0)))*'2.1 Totex Summary'!I14</f>
        <v>0</v>
      </c>
      <c r="I12" s="68">
        <f>(INDEX('Universal Data'!$F$31:$F$38,MATCH('Universal Data'!$C$17,'Universal Data'!$C$31:$C$38,0)))*'2.1 Totex Summary'!J14</f>
        <v>0</v>
      </c>
      <c r="J12" s="68">
        <f>(INDEX('Universal Data'!$F$31:$F$38,MATCH('Universal Data'!$C$17,'Universal Data'!$C$31:$C$38,0)))*'2.1 Totex Summary'!K14</f>
        <v>0</v>
      </c>
      <c r="K12" s="68">
        <f>(INDEX('Universal Data'!$F$31:$F$38,MATCH('Universal Data'!$C$17,'Universal Data'!$C$31:$C$38,0)))*'2.1 Totex Summary'!L14</f>
        <v>0</v>
      </c>
      <c r="L12" s="68">
        <f>(INDEX('Universal Data'!$F$31:$F$38,MATCH('Universal Data'!$C$17,'Universal Data'!$C$31:$C$38,0)))*'2.1 Totex Summary'!M14</f>
        <v>0</v>
      </c>
    </row>
    <row r="13" spans="1:13"/>
    <row r="14" spans="1:13" ht="20.5">
      <c r="A14" s="121"/>
      <c r="B14" s="122" t="s">
        <v>242</v>
      </c>
      <c r="C14" s="121"/>
      <c r="D14" s="121"/>
      <c r="E14" s="121"/>
      <c r="F14" s="121"/>
      <c r="G14" s="121"/>
      <c r="H14" s="121"/>
      <c r="I14" s="121"/>
      <c r="J14" s="121"/>
      <c r="K14" s="121"/>
      <c r="L14" s="121"/>
    </row>
    <row r="15" spans="1:13"/>
    <row r="16" spans="1:13" ht="15.5">
      <c r="B16" t="s">
        <v>243</v>
      </c>
      <c r="C16" t="s">
        <v>244</v>
      </c>
      <c r="D16" s="129" t="s">
        <v>238</v>
      </c>
      <c r="E16" t="s">
        <v>245</v>
      </c>
      <c r="H16" s="68">
        <f>IF('1.8 - Inflation update'!$C$7="YES",'1.3 Pass Through'!O14*'Universal Data'!$F$34,'1.3 Pass Through'!G14*'Universal Data'!$F$34)</f>
        <v>0</v>
      </c>
      <c r="I16" s="68">
        <f>IF('1.8 - Inflation update'!$C$7="YES",'1.3 Pass Through'!P14*'Universal Data'!$F$35,'1.3 Pass Through'!H14*'Universal Data'!$F$35)</f>
        <v>0</v>
      </c>
      <c r="J16" s="68">
        <f>IF('1.8 - Inflation update'!$C$7="YES",'1.3 Pass Through'!Q14*'Universal Data'!$F$36,'1.3 Pass Through'!I14*'Universal Data'!$F$36)</f>
        <v>0</v>
      </c>
      <c r="K16" s="68">
        <f>IF('1.8 - Inflation update'!$C$7="YES",'1.3 Pass Through'!R14*'Universal Data'!$F$37,'1.3 Pass Through'!J14*'Universal Data'!$F$37)</f>
        <v>0</v>
      </c>
      <c r="L16" s="68">
        <f>IF('1.8 - Inflation update'!$C$7="YES",'1.3 Pass Through'!S14*'Universal Data'!$F$38,'1.3 Pass Through'!K14*'Universal Data'!$F$38)</f>
        <v>0</v>
      </c>
    </row>
    <row r="17" spans="1:12" ht="15.5">
      <c r="B17" t="s">
        <v>246</v>
      </c>
      <c r="C17" t="s">
        <v>244</v>
      </c>
      <c r="D17" t="s">
        <v>247</v>
      </c>
      <c r="E17" t="s">
        <v>248</v>
      </c>
      <c r="H17" s="31">
        <f>'1.3 Pass Through'!G15</f>
        <v>0</v>
      </c>
      <c r="I17" s="31">
        <f>'1.3 Pass Through'!H15</f>
        <v>0</v>
      </c>
      <c r="J17" s="31">
        <f>'1.3 Pass Through'!I15</f>
        <v>0</v>
      </c>
      <c r="K17" s="31">
        <f>'1.3 Pass Through'!J15</f>
        <v>0</v>
      </c>
      <c r="L17" s="31">
        <f>'1.3 Pass Through'!K15</f>
        <v>0</v>
      </c>
    </row>
    <row r="18" spans="1:12" ht="15.5">
      <c r="B18" t="s">
        <v>249</v>
      </c>
      <c r="C18" t="s">
        <v>244</v>
      </c>
      <c r="D18" t="s">
        <v>247</v>
      </c>
      <c r="E18" t="s">
        <v>250</v>
      </c>
      <c r="H18" s="31">
        <f>'1.3 Pass Through'!G16</f>
        <v>0</v>
      </c>
      <c r="I18" s="31">
        <f>'1.3 Pass Through'!H16</f>
        <v>0</v>
      </c>
      <c r="J18" s="31">
        <f>'1.3 Pass Through'!I16</f>
        <v>0</v>
      </c>
      <c r="K18" s="31">
        <f>'1.3 Pass Through'!J16</f>
        <v>0</v>
      </c>
      <c r="L18" s="31">
        <f>'1.3 Pass Through'!K16</f>
        <v>0</v>
      </c>
    </row>
    <row r="19" spans="1:12" ht="15.5">
      <c r="B19" t="s">
        <v>251</v>
      </c>
      <c r="C19" t="s">
        <v>244</v>
      </c>
      <c r="D19" s="129" t="s">
        <v>238</v>
      </c>
      <c r="E19" t="s">
        <v>252</v>
      </c>
      <c r="H19" s="31">
        <f>'1.3 Pass Through'!G17</f>
        <v>0</v>
      </c>
      <c r="I19" s="31">
        <f>'1.3 Pass Through'!H17</f>
        <v>0</v>
      </c>
      <c r="J19" s="31">
        <f>'1.3 Pass Through'!I17</f>
        <v>0</v>
      </c>
      <c r="K19" s="31">
        <f>'1.3 Pass Through'!J17</f>
        <v>0</v>
      </c>
      <c r="L19" s="31">
        <f>'1.3 Pass Through'!K17</f>
        <v>0</v>
      </c>
    </row>
    <row r="20" spans="1:12"/>
    <row r="21" spans="1:12" ht="20.5">
      <c r="A21" s="121"/>
      <c r="B21" s="122" t="s">
        <v>253</v>
      </c>
      <c r="C21" s="121"/>
      <c r="D21" s="121"/>
      <c r="E21" s="121"/>
      <c r="F21" s="121"/>
      <c r="G21" s="121"/>
      <c r="H21" s="121"/>
      <c r="I21" s="121"/>
      <c r="J21" s="121"/>
      <c r="K21" s="121"/>
      <c r="L21" s="121"/>
    </row>
    <row r="22" spans="1:12"/>
    <row r="23" spans="1:12" ht="15.5">
      <c r="B23" t="s">
        <v>254</v>
      </c>
      <c r="C23" t="s">
        <v>255</v>
      </c>
      <c r="D23" t="s">
        <v>238</v>
      </c>
      <c r="E23" t="s">
        <v>256</v>
      </c>
      <c r="H23" s="31">
        <f>'7.3 NIA'!V52</f>
        <v>0</v>
      </c>
      <c r="I23" s="31">
        <f>'7.3 NIA'!W52</f>
        <v>0</v>
      </c>
      <c r="J23" s="31">
        <f>'7.3 NIA'!X52</f>
        <v>0</v>
      </c>
      <c r="K23" s="31">
        <f>'7.3 NIA'!Y52</f>
        <v>0</v>
      </c>
      <c r="L23" s="31">
        <f>'7.3 NIA'!Z52</f>
        <v>0</v>
      </c>
    </row>
    <row r="24" spans="1:12" ht="15.5">
      <c r="B24" t="s">
        <v>257</v>
      </c>
      <c r="C24" t="s">
        <v>258</v>
      </c>
      <c r="D24" t="s">
        <v>238</v>
      </c>
      <c r="E24" t="s">
        <v>259</v>
      </c>
      <c r="H24" s="31">
        <f>'7.4 CNIA'!V55</f>
        <v>0</v>
      </c>
      <c r="I24" s="320"/>
      <c r="J24" s="320"/>
      <c r="K24" s="320"/>
      <c r="L24" s="320"/>
    </row>
    <row r="25" spans="1:12"/>
    <row r="26" spans="1:12" ht="17.5">
      <c r="A26" s="121"/>
      <c r="B26" s="122" t="s">
        <v>260</v>
      </c>
      <c r="C26" s="121"/>
      <c r="D26" s="121"/>
      <c r="E26" s="121"/>
      <c r="F26" s="121"/>
      <c r="G26" s="121"/>
      <c r="H26" s="121"/>
      <c r="I26" s="121"/>
      <c r="J26" s="121"/>
      <c r="K26" s="121"/>
      <c r="L26" s="121"/>
    </row>
    <row r="27" spans="1:12"/>
    <row r="28" spans="1:12" ht="15.5">
      <c r="B28" t="s">
        <v>261</v>
      </c>
      <c r="D28" t="s">
        <v>247</v>
      </c>
      <c r="E28" t="s">
        <v>262</v>
      </c>
      <c r="H28" s="337">
        <v>4.8</v>
      </c>
      <c r="I28" s="337">
        <v>4.8</v>
      </c>
      <c r="J28" s="337">
        <v>4.8</v>
      </c>
      <c r="K28" s="337">
        <v>4.8</v>
      </c>
      <c r="L28" s="337">
        <v>4.8</v>
      </c>
    </row>
    <row r="29" spans="1:12" ht="15.5">
      <c r="B29" t="s">
        <v>263</v>
      </c>
      <c r="C29" t="s">
        <v>264</v>
      </c>
      <c r="D29" t="s">
        <v>247</v>
      </c>
      <c r="E29" t="s">
        <v>265</v>
      </c>
      <c r="H29" s="73"/>
      <c r="I29" s="73"/>
      <c r="J29" s="73"/>
      <c r="K29" s="73"/>
      <c r="L29" s="73"/>
    </row>
    <row r="30" spans="1:12"/>
    <row r="31" spans="1:12" ht="17.5">
      <c r="A31" s="121"/>
      <c r="B31" s="122" t="s">
        <v>266</v>
      </c>
      <c r="C31" s="121"/>
      <c r="D31" s="121"/>
      <c r="E31" s="121"/>
      <c r="F31" s="121"/>
      <c r="G31" s="121"/>
      <c r="H31" s="121"/>
      <c r="I31" s="121"/>
      <c r="J31" s="121"/>
      <c r="K31" s="121"/>
      <c r="L31" s="121"/>
    </row>
    <row r="32" spans="1:12"/>
    <row r="33" spans="2:12">
      <c r="B33" t="s">
        <v>267</v>
      </c>
    </row>
    <row r="34" spans="2:12"/>
    <row r="35" spans="2:12" ht="15.5">
      <c r="B35" t="s">
        <v>268</v>
      </c>
      <c r="D35" t="s">
        <v>207</v>
      </c>
      <c r="E35" t="s">
        <v>269</v>
      </c>
      <c r="H35" s="31">
        <f>'1.4 Tax Pool Inputs'!H55</f>
        <v>0</v>
      </c>
      <c r="I35" s="31">
        <f>'1.4 Tax Pool Inputs'!I55</f>
        <v>0</v>
      </c>
      <c r="J35" s="31">
        <f>'1.4 Tax Pool Inputs'!J55</f>
        <v>0</v>
      </c>
      <c r="K35" s="31">
        <f>'1.4 Tax Pool Inputs'!K55</f>
        <v>0</v>
      </c>
      <c r="L35" s="31">
        <f>'1.4 Tax Pool Inputs'!L55</f>
        <v>0</v>
      </c>
    </row>
    <row r="36" spans="2:12" ht="15.5">
      <c r="B36" t="s">
        <v>270</v>
      </c>
      <c r="D36" t="s">
        <v>207</v>
      </c>
      <c r="E36" t="s">
        <v>271</v>
      </c>
      <c r="H36" s="31">
        <f>'1.4 Tax Pool Inputs'!H56</f>
        <v>0</v>
      </c>
      <c r="I36" s="31">
        <f>'1.4 Tax Pool Inputs'!I56</f>
        <v>0</v>
      </c>
      <c r="J36" s="31">
        <f>'1.4 Tax Pool Inputs'!J56</f>
        <v>0</v>
      </c>
      <c r="K36" s="31">
        <f>'1.4 Tax Pool Inputs'!K56</f>
        <v>0</v>
      </c>
      <c r="L36" s="31">
        <f>'1.4 Tax Pool Inputs'!L56</f>
        <v>0</v>
      </c>
    </row>
    <row r="37" spans="2:12" ht="15.5">
      <c r="B37" t="s">
        <v>272</v>
      </c>
      <c r="D37" t="s">
        <v>207</v>
      </c>
      <c r="E37" t="s">
        <v>273</v>
      </c>
      <c r="H37" s="31">
        <f>'1.4 Tax Pool Inputs'!H57</f>
        <v>0</v>
      </c>
      <c r="I37" s="31">
        <f>'1.4 Tax Pool Inputs'!I57</f>
        <v>0</v>
      </c>
      <c r="J37" s="31">
        <f>'1.4 Tax Pool Inputs'!J57</f>
        <v>0</v>
      </c>
      <c r="K37" s="31">
        <f>'1.4 Tax Pool Inputs'!K57</f>
        <v>0</v>
      </c>
      <c r="L37" s="31">
        <f>'1.4 Tax Pool Inputs'!L57</f>
        <v>0</v>
      </c>
    </row>
    <row r="38" spans="2:12" ht="15.5">
      <c r="B38" t="s">
        <v>274</v>
      </c>
      <c r="D38" t="s">
        <v>207</v>
      </c>
      <c r="E38" t="s">
        <v>275</v>
      </c>
      <c r="H38" s="31">
        <f>'1.4 Tax Pool Inputs'!H58</f>
        <v>0</v>
      </c>
      <c r="I38" s="31">
        <f>'1.4 Tax Pool Inputs'!I58</f>
        <v>0</v>
      </c>
      <c r="J38" s="31">
        <f>'1.4 Tax Pool Inputs'!J58</f>
        <v>0</v>
      </c>
      <c r="K38" s="31">
        <f>'1.4 Tax Pool Inputs'!K58</f>
        <v>0</v>
      </c>
      <c r="L38" s="31">
        <f>'1.4 Tax Pool Inputs'!L58</f>
        <v>0</v>
      </c>
    </row>
    <row r="39" spans="2:12" ht="15.5">
      <c r="B39" t="s">
        <v>276</v>
      </c>
      <c r="D39" t="s">
        <v>207</v>
      </c>
      <c r="E39" t="s">
        <v>277</v>
      </c>
      <c r="H39" s="31">
        <f>'1.4 Tax Pool Inputs'!H59</f>
        <v>0</v>
      </c>
      <c r="I39" s="31">
        <f>'1.4 Tax Pool Inputs'!I59</f>
        <v>0</v>
      </c>
      <c r="J39" s="31">
        <f>'1.4 Tax Pool Inputs'!J59</f>
        <v>0</v>
      </c>
      <c r="K39" s="31">
        <f>'1.4 Tax Pool Inputs'!K59</f>
        <v>0</v>
      </c>
      <c r="L39" s="31">
        <f>'1.4 Tax Pool Inputs'!L59</f>
        <v>0</v>
      </c>
    </row>
    <row r="40" spans="2:12" ht="15.5">
      <c r="B40" t="s">
        <v>278</v>
      </c>
      <c r="D40" t="s">
        <v>207</v>
      </c>
      <c r="E40" t="s">
        <v>279</v>
      </c>
      <c r="H40" s="31">
        <f>'1.4 Tax Pool Inputs'!H60</f>
        <v>0</v>
      </c>
      <c r="I40" s="31">
        <f>'1.4 Tax Pool Inputs'!I60</f>
        <v>0</v>
      </c>
      <c r="J40" s="31">
        <f>'1.4 Tax Pool Inputs'!J60</f>
        <v>0</v>
      </c>
      <c r="K40" s="31">
        <f>'1.4 Tax Pool Inputs'!K60</f>
        <v>0</v>
      </c>
      <c r="L40" s="31">
        <f>'1.4 Tax Pool Inputs'!L60</f>
        <v>0</v>
      </c>
    </row>
    <row r="41" spans="2:12" ht="15.5">
      <c r="B41" t="s">
        <v>280</v>
      </c>
      <c r="D41" t="s">
        <v>207</v>
      </c>
      <c r="E41" t="s">
        <v>281</v>
      </c>
      <c r="H41" s="31">
        <f>'1.4 Tax Pool Inputs'!H61</f>
        <v>0</v>
      </c>
      <c r="I41" s="31">
        <f>'1.4 Tax Pool Inputs'!I61</f>
        <v>0</v>
      </c>
      <c r="J41" s="31">
        <f>'1.4 Tax Pool Inputs'!J61</f>
        <v>0</v>
      </c>
      <c r="K41" s="31">
        <f>'1.4 Tax Pool Inputs'!K61</f>
        <v>0</v>
      </c>
      <c r="L41" s="31">
        <f>'1.4 Tax Pool Inputs'!L61</f>
        <v>0</v>
      </c>
    </row>
    <row r="42" spans="2:12"/>
    <row r="43" spans="2:12" ht="16.5">
      <c r="B43" t="s">
        <v>282</v>
      </c>
      <c r="D43" t="s">
        <v>247</v>
      </c>
      <c r="E43" t="s">
        <v>283</v>
      </c>
      <c r="H43" s="31">
        <f>'1.4 Tax Pool Inputs'!H66</f>
        <v>0</v>
      </c>
      <c r="I43" s="320"/>
      <c r="J43" s="320"/>
      <c r="K43" s="320"/>
      <c r="L43" s="320"/>
    </row>
    <row r="44" spans="2:12" ht="16.5">
      <c r="B44" t="s">
        <v>284</v>
      </c>
      <c r="D44" t="s">
        <v>247</v>
      </c>
      <c r="E44" t="s">
        <v>285</v>
      </c>
      <c r="H44" s="31">
        <f>'1.4 Tax Pool Inputs'!H67</f>
        <v>0</v>
      </c>
      <c r="I44" s="320"/>
      <c r="J44" s="320"/>
      <c r="K44" s="320"/>
      <c r="L44" s="320"/>
    </row>
    <row r="45" spans="2:12" ht="16.5">
      <c r="B45" t="s">
        <v>286</v>
      </c>
      <c r="D45" t="s">
        <v>247</v>
      </c>
      <c r="E45" t="s">
        <v>287</v>
      </c>
      <c r="H45" s="31">
        <f>'1.4 Tax Pool Inputs'!H68</f>
        <v>0</v>
      </c>
      <c r="I45" s="320"/>
      <c r="J45" s="320"/>
      <c r="K45" s="320"/>
      <c r="L45" s="320"/>
    </row>
    <row r="46" spans="2:12" ht="16.5">
      <c r="B46" t="s">
        <v>288</v>
      </c>
      <c r="D46" t="s">
        <v>247</v>
      </c>
      <c r="E46" t="s">
        <v>289</v>
      </c>
      <c r="H46" s="31">
        <f>'1.4 Tax Pool Inputs'!H69</f>
        <v>0</v>
      </c>
      <c r="I46" s="320"/>
      <c r="J46" s="320"/>
      <c r="K46" s="320"/>
      <c r="L46" s="320"/>
    </row>
    <row r="47" spans="2:12" ht="16.5">
      <c r="B47" t="s">
        <v>290</v>
      </c>
      <c r="D47" t="s">
        <v>247</v>
      </c>
      <c r="E47" t="s">
        <v>291</v>
      </c>
      <c r="H47" s="31">
        <f>'1.4 Tax Pool Inputs'!H70</f>
        <v>0</v>
      </c>
      <c r="I47" s="320"/>
      <c r="J47" s="320"/>
      <c r="K47" s="320"/>
      <c r="L47" s="320"/>
    </row>
    <row r="48" spans="2:12"/>
    <row r="49" spans="1:12" ht="17.5">
      <c r="A49" s="121"/>
      <c r="B49" s="122" t="s">
        <v>292</v>
      </c>
      <c r="C49" s="121"/>
      <c r="D49" s="121"/>
      <c r="E49" s="121"/>
      <c r="F49" s="121"/>
      <c r="G49" s="121"/>
      <c r="H49" s="121"/>
      <c r="I49" s="121"/>
      <c r="J49" s="121"/>
      <c r="K49" s="121"/>
      <c r="L49" s="121"/>
    </row>
    <row r="50" spans="1:12"/>
    <row r="51" spans="1:12" ht="15.5">
      <c r="B51" t="s">
        <v>293</v>
      </c>
      <c r="D51" t="s">
        <v>238</v>
      </c>
      <c r="E51" t="s">
        <v>294</v>
      </c>
      <c r="H51" s="68">
        <f>'1.7 DRS Revenue'!I32+'1.7 DRS Revenue'!I57</f>
        <v>0</v>
      </c>
      <c r="I51" s="68">
        <f>'1.7 DRS Revenue'!J32+'1.7 DRS Revenue'!J57</f>
        <v>0</v>
      </c>
      <c r="J51" s="68">
        <f>'1.7 DRS Revenue'!K32+'1.7 DRS Revenue'!K57</f>
        <v>0</v>
      </c>
      <c r="K51" s="68">
        <f>'1.7 DRS Revenue'!L32+'1.7 DRS Revenue'!L57</f>
        <v>0</v>
      </c>
      <c r="L51" s="68">
        <f>'1.7 DRS Revenue'!M32+'1.7 DRS Revenue'!M57</f>
        <v>0</v>
      </c>
    </row>
    <row r="52" spans="1:12" ht="15.5">
      <c r="B52" t="s">
        <v>295</v>
      </c>
      <c r="D52" t="s">
        <v>238</v>
      </c>
      <c r="E52" t="s">
        <v>296</v>
      </c>
      <c r="H52" s="142">
        <f>(INDEX('Universal Data'!$F$31:$F$38,MATCH('Universal Data'!$C$17,'Universal Data'!$C$31:$C$38,0)))*'7.2 DRS'!S29</f>
        <v>0</v>
      </c>
      <c r="I52" s="142">
        <f>(INDEX('Universal Data'!$F$31:$F$38,MATCH('Universal Data'!$C$17,'Universal Data'!$C$31:$C$38,0)))*'7.2 DRS'!T29</f>
        <v>0</v>
      </c>
      <c r="J52" s="142">
        <f>(INDEX('Universal Data'!$F$31:$F$38,MATCH('Universal Data'!$C$17,'Universal Data'!$C$31:$C$38,0)))*'7.2 DRS'!U29</f>
        <v>0</v>
      </c>
      <c r="K52" s="142">
        <f>(INDEX('Universal Data'!$F$31:$F$38,MATCH('Universal Data'!$C$17,'Universal Data'!$C$31:$C$38,0)))*'7.2 DRS'!V29</f>
        <v>0</v>
      </c>
      <c r="L52" s="142">
        <f>(INDEX('Universal Data'!$F$31:$F$38,MATCH('Universal Data'!$C$17,'Universal Data'!$C$31:$C$38,0)))*'7.2 DRS'!W29</f>
        <v>0</v>
      </c>
    </row>
    <row r="53" spans="1:12"/>
    <row r="54" spans="1:12"/>
  </sheetData>
  <phoneticPr fontId="106" type="noConversion"/>
  <pageMargins left="0.7" right="0.7" top="0.75" bottom="0.75" header="0.3" footer="0.3"/>
  <pageSetup paperSize="9"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A853-30F9-433B-A2DA-1047D77EAA83}">
  <sheetPr>
    <tabColor theme="4"/>
    <pageSetUpPr autoPageBreaks="0"/>
  </sheetPr>
  <dimension ref="A1:U27"/>
  <sheetViews>
    <sheetView zoomScaleNormal="100" workbookViewId="0">
      <selection activeCell="A4" sqref="A4"/>
    </sheetView>
  </sheetViews>
  <sheetFormatPr defaultColWidth="9.23046875" defaultRowHeight="13.5" zeroHeight="1"/>
  <cols>
    <col min="1" max="1" width="1.765625" customWidth="1"/>
    <col min="2" max="2" width="29.15234375" bestFit="1" customWidth="1"/>
    <col min="3" max="3" width="7" bestFit="1" customWidth="1"/>
    <col min="4" max="4" width="13.765625" bestFit="1" customWidth="1"/>
    <col min="5" max="5" width="6.4609375" bestFit="1" customWidth="1"/>
    <col min="6" max="12" width="9.23046875" customWidth="1"/>
    <col min="13" max="14" width="2.23046875" customWidth="1"/>
    <col min="15" max="30" width="9.23046875" customWidth="1"/>
  </cols>
  <sheetData>
    <row r="1" spans="1:21" ht="25">
      <c r="A1" s="1" t="str">
        <f>Cover!$A$2</f>
        <v>ESO Regulatory Reporting Pack</v>
      </c>
      <c r="B1" s="3"/>
      <c r="C1" s="2"/>
      <c r="D1" s="2"/>
      <c r="E1" s="2"/>
      <c r="F1" s="2"/>
      <c r="G1" s="2"/>
      <c r="H1" s="2"/>
      <c r="I1" s="2"/>
      <c r="J1" s="2"/>
      <c r="K1" s="2"/>
      <c r="L1" s="2"/>
      <c r="M1" s="2"/>
      <c r="N1" s="2"/>
      <c r="O1" s="2"/>
      <c r="P1" s="2"/>
      <c r="Q1" s="2"/>
      <c r="R1" s="2"/>
      <c r="S1" s="2"/>
    </row>
    <row r="2" spans="1:21" ht="25">
      <c r="A2" s="3" t="str">
        <f>Cover!$A$3</f>
        <v>National Grid Electricity System Operator</v>
      </c>
      <c r="B2" s="3"/>
      <c r="C2" s="2"/>
      <c r="D2" s="2"/>
      <c r="E2" s="2"/>
      <c r="F2" s="2"/>
      <c r="G2" s="2"/>
      <c r="H2" s="2"/>
      <c r="I2" s="2"/>
      <c r="J2" s="2"/>
      <c r="K2" s="2"/>
      <c r="L2" s="2"/>
      <c r="M2" s="2"/>
      <c r="N2" s="2"/>
      <c r="O2" s="2"/>
      <c r="P2" s="2"/>
      <c r="Q2" s="2"/>
      <c r="R2" s="2"/>
      <c r="S2" s="2"/>
    </row>
    <row r="3" spans="1:21" ht="25">
      <c r="A3" s="3" t="str">
        <f>Cover!$A$4</f>
        <v>2022/23</v>
      </c>
      <c r="B3" s="3"/>
      <c r="C3" s="3"/>
      <c r="D3" s="3"/>
      <c r="E3" s="2"/>
      <c r="F3" s="2"/>
      <c r="G3" s="2"/>
      <c r="H3" s="2"/>
      <c r="I3" s="2"/>
      <c r="J3" s="2"/>
      <c r="K3" s="2"/>
      <c r="L3" s="2"/>
      <c r="M3" s="2"/>
      <c r="N3" s="2"/>
      <c r="O3" s="2"/>
      <c r="P3" s="2"/>
      <c r="Q3" s="2"/>
      <c r="R3" s="2"/>
      <c r="S3" s="2"/>
    </row>
    <row r="4" spans="1:21" ht="25.5" thickBot="1">
      <c r="A4" s="28" t="s">
        <v>34</v>
      </c>
      <c r="B4" s="28"/>
      <c r="C4" s="7"/>
      <c r="D4" s="7"/>
      <c r="E4" s="7"/>
      <c r="F4" s="7"/>
      <c r="G4" s="7"/>
      <c r="H4" s="7"/>
      <c r="I4" s="7"/>
      <c r="J4" s="7"/>
      <c r="K4" s="7"/>
      <c r="L4" s="7"/>
      <c r="M4" s="7"/>
      <c r="N4" s="7"/>
      <c r="O4" s="7"/>
      <c r="P4" s="7"/>
      <c r="Q4" s="7"/>
      <c r="R4" s="7"/>
      <c r="S4" s="7"/>
    </row>
    <row r="5" spans="1:21" ht="14" thickBot="1">
      <c r="L5" s="238"/>
    </row>
    <row r="6" spans="1:21" ht="14" thickBot="1">
      <c r="L6" s="239"/>
      <c r="O6" s="452" t="s">
        <v>158</v>
      </c>
      <c r="P6" s="453"/>
      <c r="Q6" s="263">
        <v>2022</v>
      </c>
    </row>
    <row r="7" spans="1:21" ht="14" thickBot="1">
      <c r="G7" s="76" t="s">
        <v>902</v>
      </c>
      <c r="L7" s="239"/>
      <c r="O7" s="76" t="s">
        <v>297</v>
      </c>
    </row>
    <row r="8" spans="1:21">
      <c r="G8" s="118" t="s">
        <v>235</v>
      </c>
      <c r="H8" s="119"/>
      <c r="I8" s="119"/>
      <c r="J8" s="119"/>
      <c r="K8" s="120"/>
      <c r="L8" s="239"/>
      <c r="O8" s="118" t="s">
        <v>235</v>
      </c>
      <c r="P8" s="119"/>
      <c r="Q8" s="119"/>
      <c r="R8" s="119"/>
      <c r="S8" s="120"/>
    </row>
    <row r="9" spans="1:21">
      <c r="G9" s="272" t="s">
        <v>167</v>
      </c>
      <c r="H9" s="41" t="s">
        <v>7</v>
      </c>
      <c r="I9" s="41" t="s">
        <v>168</v>
      </c>
      <c r="J9" s="41" t="s">
        <v>169</v>
      </c>
      <c r="K9" s="272" t="s">
        <v>170</v>
      </c>
      <c r="L9" s="239"/>
      <c r="O9" s="272" t="s">
        <v>167</v>
      </c>
      <c r="P9" s="41" t="s">
        <v>7</v>
      </c>
      <c r="Q9" s="41" t="s">
        <v>168</v>
      </c>
      <c r="R9" s="41" t="s">
        <v>169</v>
      </c>
      <c r="S9" s="272" t="s">
        <v>170</v>
      </c>
    </row>
    <row r="10" spans="1:21">
      <c r="D10" t="s">
        <v>298</v>
      </c>
      <c r="G10" s="261">
        <v>2022</v>
      </c>
      <c r="H10" s="261">
        <v>2023</v>
      </c>
      <c r="I10" s="261">
        <v>2024</v>
      </c>
      <c r="J10" s="261">
        <v>2025</v>
      </c>
      <c r="K10" s="261">
        <v>2026</v>
      </c>
      <c r="L10" s="239"/>
      <c r="O10" s="261">
        <v>2022</v>
      </c>
      <c r="P10" s="261">
        <v>2023</v>
      </c>
      <c r="Q10" s="261">
        <v>2024</v>
      </c>
      <c r="R10" s="261">
        <v>2025</v>
      </c>
      <c r="S10" s="261">
        <v>2026</v>
      </c>
    </row>
    <row r="11" spans="1:21" ht="20.5">
      <c r="A11" s="121"/>
      <c r="B11" s="122" t="s">
        <v>299</v>
      </c>
      <c r="C11" s="121"/>
      <c r="D11" s="121"/>
      <c r="E11" s="121"/>
      <c r="F11" s="121"/>
      <c r="G11" s="121"/>
      <c r="H11" s="121"/>
      <c r="I11" s="121"/>
      <c r="J11" s="121"/>
      <c r="K11" s="121"/>
      <c r="L11" s="121"/>
      <c r="M11" s="121"/>
      <c r="N11" s="121"/>
      <c r="O11" s="121"/>
      <c r="P11" s="121"/>
      <c r="Q11" s="121"/>
      <c r="R11" s="121"/>
      <c r="S11" s="121"/>
    </row>
    <row r="12" spans="1:21" ht="15.5">
      <c r="B12" s="76" t="s">
        <v>300</v>
      </c>
      <c r="E12" t="s">
        <v>301</v>
      </c>
      <c r="L12" s="239"/>
    </row>
    <row r="13" spans="1:21">
      <c r="L13" s="239"/>
    </row>
    <row r="14" spans="1:21" ht="15.5">
      <c r="B14" t="s">
        <v>243</v>
      </c>
      <c r="C14" t="s">
        <v>245</v>
      </c>
      <c r="D14" t="s">
        <v>247</v>
      </c>
      <c r="G14" s="48"/>
      <c r="H14" s="48"/>
      <c r="I14" s="48"/>
      <c r="J14" s="48"/>
      <c r="K14" s="48"/>
      <c r="L14" s="239"/>
      <c r="O14" s="39">
        <f>IF(AND('1.8 - Inflation update'!$C$7="YES",O$10&gt;$Q$6),(G14*(1+'1.8 - Inflation update'!F$26)),IF('1.8 - Inflation update'!$C$7="NO",0,INDEX($G14:$K14,MATCH(O$10,$G$10:$K$10))))</f>
        <v>0</v>
      </c>
      <c r="P14" s="39">
        <f>IF(AND('1.8 - Inflation update'!$C$7="YES",P$10&gt;$Q$6),(H14*(1+'1.8 - Inflation update'!G$26)),IF('1.8 - Inflation update'!$C$7="NO",0,INDEX($G14:$K14,MATCH(P$10,$G$10:$K$10))))</f>
        <v>0</v>
      </c>
      <c r="Q14" s="39">
        <f>IF(AND('1.8 - Inflation update'!$C$7="YES",Q$10&gt;$Q$6),(I14*(1+'1.8 - Inflation update'!H$26)),IF('1.8 - Inflation update'!$C$7="NO",0,INDEX($G14:$K14,MATCH(Q$10,$G$10:$K$10))))</f>
        <v>0</v>
      </c>
      <c r="R14" s="39">
        <f>IF(AND('1.8 - Inflation update'!$C$7="YES",R$10&gt;$Q$6),(J14*(1+'1.8 - Inflation update'!I$26)),IF('1.8 - Inflation update'!$C$7="NO",0,INDEX($G14:$K14,MATCH(R$10,$G$10:$K$10))))</f>
        <v>0</v>
      </c>
      <c r="S14" s="39">
        <f>IF(AND('1.8 - Inflation update'!$C$7="YES",S$10&gt;$Q$6),(K14*(1+'1.8 - Inflation update'!J$26)),IF('1.8 - Inflation update'!$C$7="NO",0,INDEX($G14:$K14,MATCH(S$10,$G$10:$K$10))))</f>
        <v>0</v>
      </c>
      <c r="U14" s="260"/>
    </row>
    <row r="15" spans="1:21" ht="15.5">
      <c r="B15" t="s">
        <v>246</v>
      </c>
      <c r="C15" t="s">
        <v>248</v>
      </c>
      <c r="D15" t="s">
        <v>247</v>
      </c>
      <c r="G15" s="48"/>
      <c r="H15" s="48"/>
      <c r="I15" s="48"/>
      <c r="J15" s="48"/>
      <c r="K15" s="48"/>
      <c r="L15" s="239"/>
    </row>
    <row r="16" spans="1:21" ht="15.5">
      <c r="B16" t="s">
        <v>249</v>
      </c>
      <c r="C16" t="s">
        <v>250</v>
      </c>
      <c r="D16" t="s">
        <v>247</v>
      </c>
      <c r="G16" s="31">
        <f>G26</f>
        <v>0</v>
      </c>
      <c r="H16" s="31">
        <f t="shared" ref="H16:K16" si="0">H26</f>
        <v>0</v>
      </c>
      <c r="I16" s="31">
        <f t="shared" si="0"/>
        <v>0</v>
      </c>
      <c r="J16" s="31">
        <f t="shared" si="0"/>
        <v>0</v>
      </c>
      <c r="K16" s="31">
        <f t="shared" si="0"/>
        <v>0</v>
      </c>
      <c r="L16" s="239"/>
    </row>
    <row r="17" spans="1:12" ht="15.5">
      <c r="B17" t="s">
        <v>251</v>
      </c>
      <c r="C17" t="s">
        <v>252</v>
      </c>
      <c r="D17" t="s">
        <v>238</v>
      </c>
      <c r="G17" s="73"/>
      <c r="H17" s="73"/>
      <c r="I17" s="73"/>
      <c r="J17" s="73"/>
      <c r="K17" s="73"/>
      <c r="L17" s="239"/>
    </row>
    <row r="18" spans="1:12">
      <c r="L18" s="239"/>
    </row>
    <row r="19" spans="1:12" ht="20.5">
      <c r="A19" s="121"/>
      <c r="B19" s="122" t="s">
        <v>302</v>
      </c>
      <c r="C19" s="121"/>
      <c r="D19" s="121"/>
      <c r="E19" s="121"/>
      <c r="F19" s="121"/>
      <c r="G19" s="121"/>
      <c r="H19" s="121"/>
      <c r="I19" s="121"/>
      <c r="J19" s="121"/>
      <c r="K19" s="121"/>
      <c r="L19" s="239"/>
    </row>
    <row r="20" spans="1:12">
      <c r="B20" s="76" t="s">
        <v>303</v>
      </c>
      <c r="L20" s="239"/>
    </row>
    <row r="21" spans="1:12">
      <c r="L21" s="239"/>
    </row>
    <row r="22" spans="1:12">
      <c r="B22" t="s">
        <v>304</v>
      </c>
      <c r="D22" t="s">
        <v>247</v>
      </c>
      <c r="G22" s="48"/>
      <c r="H22" s="48"/>
      <c r="I22" s="48"/>
      <c r="J22" s="48"/>
      <c r="K22" s="48"/>
      <c r="L22" s="239"/>
    </row>
    <row r="23" spans="1:12">
      <c r="B23" t="s">
        <v>305</v>
      </c>
      <c r="D23" t="s">
        <v>247</v>
      </c>
      <c r="G23" s="48"/>
      <c r="H23" s="48"/>
      <c r="I23" s="48"/>
      <c r="J23" s="48"/>
      <c r="K23" s="48"/>
      <c r="L23" s="239"/>
    </row>
    <row r="24" spans="1:12" ht="15.5">
      <c r="B24" t="s">
        <v>306</v>
      </c>
      <c r="C24" t="s">
        <v>307</v>
      </c>
      <c r="D24" t="s">
        <v>247</v>
      </c>
      <c r="G24" s="39">
        <f>SUM(G22:G23)</f>
        <v>0</v>
      </c>
      <c r="H24" s="39">
        <f>SUM(H22:H23)</f>
        <v>0</v>
      </c>
      <c r="I24" s="39">
        <f>SUM(I22:I23)</f>
        <v>0</v>
      </c>
      <c r="J24" s="39">
        <f>SUM(J22:J23)</f>
        <v>0</v>
      </c>
      <c r="K24" s="39">
        <f>SUM(K22:K23)</f>
        <v>0</v>
      </c>
      <c r="L24" s="239"/>
    </row>
    <row r="25" spans="1:12" ht="15.5">
      <c r="B25" t="s">
        <v>308</v>
      </c>
      <c r="C25" t="s">
        <v>309</v>
      </c>
      <c r="D25" t="s">
        <v>247</v>
      </c>
      <c r="G25" s="48"/>
      <c r="H25" s="48"/>
      <c r="I25" s="48"/>
      <c r="J25" s="48"/>
      <c r="K25" s="48"/>
      <c r="L25" s="239"/>
    </row>
    <row r="26" spans="1:12" ht="15.5">
      <c r="B26" t="s">
        <v>310</v>
      </c>
      <c r="C26" t="s">
        <v>250</v>
      </c>
      <c r="D26" t="s">
        <v>247</v>
      </c>
      <c r="G26" s="338">
        <f>G24-G25</f>
        <v>0</v>
      </c>
      <c r="H26" s="338">
        <f t="shared" ref="H26:K26" si="1">H24-H25</f>
        <v>0</v>
      </c>
      <c r="I26" s="338">
        <f t="shared" si="1"/>
        <v>0</v>
      </c>
      <c r="J26" s="338">
        <f t="shared" si="1"/>
        <v>0</v>
      </c>
      <c r="K26" s="338">
        <f t="shared" si="1"/>
        <v>0</v>
      </c>
      <c r="L26" s="239"/>
    </row>
    <row r="27" spans="1:12">
      <c r="L27" s="239"/>
    </row>
  </sheetData>
  <mergeCells count="1">
    <mergeCell ref="O6:P6"/>
  </mergeCells>
  <dataValidations count="1">
    <dataValidation type="list" allowBlank="1" showInputMessage="1" showErrorMessage="1" sqref="Q6" xr:uid="{AB2CFE93-702D-4B30-B56E-7957D5F40431}">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B5D7-DE20-4424-BDFF-F1B7F1E4584C}">
  <sheetPr>
    <tabColor theme="4"/>
    <pageSetUpPr autoPageBreaks="0"/>
  </sheetPr>
  <dimension ref="A1:X71"/>
  <sheetViews>
    <sheetView topLeftCell="A28" zoomScale="85" zoomScaleNormal="85" workbookViewId="0">
      <selection activeCell="H60" sqref="H60"/>
    </sheetView>
  </sheetViews>
  <sheetFormatPr defaultColWidth="0" defaultRowHeight="13.5" zeroHeight="1"/>
  <cols>
    <col min="1" max="1" width="1.765625" customWidth="1"/>
    <col min="2" max="2" width="9.23046875" customWidth="1"/>
    <col min="3" max="3" width="60.765625" bestFit="1" customWidth="1"/>
    <col min="4" max="4" width="13.765625" bestFit="1" customWidth="1"/>
    <col min="5" max="5" width="18.4609375" bestFit="1" customWidth="1"/>
    <col min="6" max="7" width="6.765625" customWidth="1"/>
    <col min="8" max="12" width="9.23046875" customWidth="1"/>
    <col min="13" max="13" width="3" customWidth="1"/>
    <col min="14" max="14" width="2.61328125" customWidth="1"/>
    <col min="15" max="15" width="2" customWidth="1"/>
    <col min="16" max="19" width="9.23046875" customWidth="1"/>
    <col min="20" max="24" width="9.23046875" hidden="1" customWidth="1"/>
  </cols>
  <sheetData>
    <row r="1" spans="1:24" ht="25">
      <c r="A1" s="1" t="str">
        <f>Cover!$A$2</f>
        <v>ESO Regulatory Reporting Pack</v>
      </c>
      <c r="B1" s="3"/>
      <c r="C1" s="2"/>
      <c r="D1" s="2"/>
      <c r="E1" s="2"/>
      <c r="F1" s="2"/>
      <c r="G1" s="2"/>
      <c r="H1" s="2"/>
      <c r="I1" s="2"/>
      <c r="J1" s="2"/>
      <c r="K1" s="2"/>
      <c r="L1" s="2"/>
      <c r="M1" s="2"/>
      <c r="N1" s="2"/>
      <c r="O1" s="2"/>
      <c r="P1" s="226"/>
      <c r="Q1" s="226"/>
      <c r="R1" s="226"/>
      <c r="S1" s="226"/>
      <c r="T1" s="226"/>
      <c r="U1" s="226"/>
      <c r="V1" s="226"/>
      <c r="W1" s="226"/>
      <c r="X1" s="226"/>
    </row>
    <row r="2" spans="1:24" ht="25">
      <c r="A2" s="3" t="str">
        <f>Cover!$A$3</f>
        <v>National Grid Electricity System Operator</v>
      </c>
      <c r="B2" s="3"/>
      <c r="C2" s="2"/>
      <c r="D2" s="2"/>
      <c r="E2" s="2"/>
      <c r="F2" s="2"/>
      <c r="G2" s="2"/>
      <c r="H2" s="2"/>
      <c r="I2" s="2"/>
      <c r="J2" s="2"/>
      <c r="K2" s="2"/>
      <c r="L2" s="2"/>
      <c r="M2" s="2"/>
      <c r="N2" s="2"/>
      <c r="O2" s="2"/>
      <c r="P2" s="226"/>
      <c r="Q2" s="226"/>
      <c r="R2" s="226"/>
      <c r="S2" s="226"/>
      <c r="T2" s="226"/>
      <c r="U2" s="226"/>
      <c r="V2" s="226"/>
      <c r="W2" s="226"/>
      <c r="X2" s="226"/>
    </row>
    <row r="3" spans="1:24" ht="25">
      <c r="A3" s="3" t="str">
        <f>Cover!$A$4</f>
        <v>2022/23</v>
      </c>
      <c r="B3" s="3"/>
      <c r="C3" s="3"/>
      <c r="D3" s="3"/>
      <c r="E3" s="2"/>
      <c r="F3" s="2"/>
      <c r="G3" s="2"/>
      <c r="H3" s="2"/>
      <c r="I3" s="2"/>
      <c r="J3" s="2"/>
      <c r="K3" s="2"/>
      <c r="L3" s="2"/>
      <c r="M3" s="2"/>
      <c r="N3" s="2"/>
      <c r="O3" s="2"/>
      <c r="P3" s="226"/>
      <c r="Q3" s="226"/>
      <c r="R3" s="226"/>
      <c r="S3" s="226"/>
      <c r="T3" s="226"/>
      <c r="U3" s="226"/>
      <c r="V3" s="226"/>
      <c r="W3" s="226"/>
      <c r="X3" s="226"/>
    </row>
    <row r="4" spans="1:24" ht="25.5" thickBot="1">
      <c r="A4" s="28" t="s">
        <v>311</v>
      </c>
      <c r="B4" s="28"/>
      <c r="C4" s="7"/>
      <c r="D4" s="7"/>
      <c r="E4" s="7"/>
      <c r="F4" s="7"/>
      <c r="G4" s="7"/>
      <c r="H4" s="7"/>
      <c r="I4" s="7"/>
      <c r="J4" s="7"/>
      <c r="K4" s="7"/>
      <c r="L4" s="7"/>
      <c r="M4" s="7"/>
      <c r="N4" s="7"/>
      <c r="O4" s="7"/>
      <c r="P4" s="226"/>
      <c r="Q4" s="226"/>
      <c r="R4" s="226"/>
      <c r="S4" s="226"/>
      <c r="T4" s="226"/>
      <c r="U4" s="226"/>
      <c r="V4" s="226"/>
      <c r="W4" s="226"/>
      <c r="X4" s="226"/>
    </row>
    <row r="5" spans="1:24"/>
    <row r="6" spans="1:24"/>
    <row r="7" spans="1:24" ht="13.5" customHeight="1">
      <c r="R7" s="131"/>
    </row>
    <row r="8" spans="1:24" ht="14" thickBot="1">
      <c r="H8" s="76"/>
      <c r="P8" s="76"/>
    </row>
    <row r="9" spans="1:24" ht="13.5" customHeight="1">
      <c r="H9" s="454" t="s">
        <v>235</v>
      </c>
      <c r="I9" s="455"/>
      <c r="J9" s="455"/>
      <c r="K9" s="455"/>
      <c r="L9" s="456"/>
      <c r="P9" s="56"/>
      <c r="Q9" s="56"/>
      <c r="R9" s="56"/>
      <c r="S9" s="56"/>
      <c r="T9" s="56"/>
    </row>
    <row r="10" spans="1:24">
      <c r="H10" s="272" t="s">
        <v>167</v>
      </c>
      <c r="I10" s="272" t="s">
        <v>7</v>
      </c>
      <c r="J10" s="272" t="s">
        <v>168</v>
      </c>
      <c r="K10" s="272" t="s">
        <v>169</v>
      </c>
      <c r="L10" s="272" t="s">
        <v>170</v>
      </c>
      <c r="P10" s="163"/>
      <c r="Q10" s="163"/>
      <c r="R10" s="163"/>
      <c r="S10" s="163"/>
      <c r="T10" s="163"/>
    </row>
    <row r="11" spans="1:24">
      <c r="P11" s="261"/>
      <c r="Q11" s="261"/>
      <c r="R11" s="261"/>
      <c r="S11" s="261"/>
      <c r="T11" s="261"/>
    </row>
    <row r="12" spans="1:24" ht="17.5">
      <c r="A12" s="121"/>
      <c r="B12" s="122" t="s">
        <v>312</v>
      </c>
      <c r="C12" s="121"/>
      <c r="D12" s="121"/>
      <c r="E12" s="121"/>
      <c r="F12" s="121"/>
      <c r="G12" s="121"/>
      <c r="H12" s="121"/>
      <c r="I12" s="121"/>
      <c r="J12" s="121"/>
      <c r="K12" s="121"/>
      <c r="L12" s="121"/>
      <c r="M12" s="121"/>
      <c r="N12" s="121"/>
      <c r="O12" s="121"/>
      <c r="P12" s="16"/>
      <c r="Q12" s="16"/>
      <c r="R12" s="16"/>
      <c r="S12" s="16"/>
      <c r="T12" s="16"/>
    </row>
    <row r="13" spans="1:24"/>
    <row r="14" spans="1:24" ht="14">
      <c r="B14" s="121" t="s">
        <v>313</v>
      </c>
      <c r="C14" s="123"/>
      <c r="D14" s="123"/>
      <c r="E14" s="123"/>
      <c r="F14" s="123"/>
      <c r="G14" s="123"/>
      <c r="H14" s="123"/>
      <c r="I14" s="123"/>
      <c r="J14" s="123"/>
      <c r="K14" s="123"/>
      <c r="L14" s="123"/>
      <c r="M14" s="123"/>
      <c r="N14" s="123"/>
      <c r="O14" s="123"/>
      <c r="P14" s="267"/>
      <c r="Q14" s="267"/>
      <c r="R14" s="267"/>
      <c r="S14" s="267"/>
      <c r="T14" s="267"/>
    </row>
    <row r="15" spans="1:24"/>
    <row r="16" spans="1:24">
      <c r="C16" t="s">
        <v>314</v>
      </c>
      <c r="D16" t="s">
        <v>207</v>
      </c>
      <c r="E16" t="s">
        <v>315</v>
      </c>
      <c r="H16" s="339"/>
      <c r="I16" s="339"/>
      <c r="J16" s="339"/>
      <c r="K16" s="339"/>
      <c r="L16" s="339"/>
      <c r="M16" s="36" t="s">
        <v>316</v>
      </c>
    </row>
    <row r="17" spans="2:20">
      <c r="C17" s="49" t="s">
        <v>314</v>
      </c>
      <c r="D17" s="49" t="s">
        <v>207</v>
      </c>
      <c r="E17" s="49" t="s">
        <v>317</v>
      </c>
      <c r="F17" s="49"/>
      <c r="G17" s="49"/>
      <c r="H17" s="339"/>
      <c r="I17" s="339"/>
      <c r="J17" s="339"/>
      <c r="K17" s="339"/>
      <c r="L17" s="339"/>
    </row>
    <row r="18" spans="2:20">
      <c r="C18" t="s">
        <v>318</v>
      </c>
      <c r="D18" t="s">
        <v>207</v>
      </c>
      <c r="E18" t="s">
        <v>315</v>
      </c>
      <c r="H18" s="60"/>
      <c r="I18" s="60"/>
      <c r="J18" s="60"/>
      <c r="K18" s="60"/>
      <c r="L18" s="60"/>
    </row>
    <row r="19" spans="2:20">
      <c r="C19" s="49" t="s">
        <v>318</v>
      </c>
      <c r="D19" s="49" t="s">
        <v>207</v>
      </c>
      <c r="E19" s="49" t="s">
        <v>317</v>
      </c>
      <c r="F19" s="49"/>
      <c r="G19" s="49"/>
      <c r="H19" s="339"/>
      <c r="I19" s="339"/>
      <c r="J19" s="339"/>
      <c r="K19" s="339"/>
      <c r="L19" s="339"/>
    </row>
    <row r="20" spans="2:20">
      <c r="C20" t="s">
        <v>319</v>
      </c>
      <c r="D20" t="s">
        <v>207</v>
      </c>
      <c r="E20" t="s">
        <v>315</v>
      </c>
      <c r="H20" s="60"/>
      <c r="I20" s="60"/>
      <c r="J20" s="60"/>
      <c r="K20" s="60"/>
      <c r="L20" s="60"/>
    </row>
    <row r="21" spans="2:20">
      <c r="C21" s="49" t="s">
        <v>319</v>
      </c>
      <c r="D21" s="49" t="s">
        <v>207</v>
      </c>
      <c r="E21" s="49" t="s">
        <v>317</v>
      </c>
      <c r="F21" s="49"/>
      <c r="G21" s="49"/>
      <c r="H21" s="339"/>
      <c r="I21" s="339"/>
      <c r="J21" s="339"/>
      <c r="K21" s="339"/>
      <c r="L21" s="339"/>
    </row>
    <row r="22" spans="2:20">
      <c r="C22" t="s">
        <v>320</v>
      </c>
      <c r="D22" t="s">
        <v>207</v>
      </c>
      <c r="E22" t="s">
        <v>315</v>
      </c>
      <c r="H22" s="60"/>
      <c r="I22" s="60"/>
      <c r="J22" s="60"/>
      <c r="K22" s="60"/>
      <c r="L22" s="60"/>
    </row>
    <row r="23" spans="2:20">
      <c r="C23" s="49" t="s">
        <v>320</v>
      </c>
      <c r="D23" s="49" t="s">
        <v>207</v>
      </c>
      <c r="E23" s="49" t="s">
        <v>317</v>
      </c>
      <c r="F23" s="49"/>
      <c r="G23" s="49"/>
      <c r="H23" s="339"/>
      <c r="I23" s="339"/>
      <c r="J23" s="339"/>
      <c r="K23" s="339"/>
      <c r="L23" s="339"/>
    </row>
    <row r="24" spans="2:20">
      <c r="C24" t="s">
        <v>321</v>
      </c>
      <c r="D24" t="s">
        <v>207</v>
      </c>
      <c r="E24" t="s">
        <v>315</v>
      </c>
      <c r="H24" s="60"/>
      <c r="I24" s="60"/>
      <c r="J24" s="60"/>
      <c r="K24" s="60"/>
      <c r="L24" s="60"/>
    </row>
    <row r="25" spans="2:20">
      <c r="C25" s="49" t="s">
        <v>321</v>
      </c>
      <c r="D25" s="49" t="s">
        <v>207</v>
      </c>
      <c r="E25" s="49" t="s">
        <v>317</v>
      </c>
      <c r="F25" s="49"/>
      <c r="G25" s="49"/>
      <c r="H25" s="339"/>
      <c r="I25" s="339"/>
      <c r="J25" s="339"/>
      <c r="K25" s="339"/>
      <c r="L25" s="339"/>
    </row>
    <row r="26" spans="2:20">
      <c r="C26" t="s">
        <v>322</v>
      </c>
      <c r="D26" t="s">
        <v>207</v>
      </c>
      <c r="E26" t="s">
        <v>315</v>
      </c>
      <c r="H26" s="60"/>
      <c r="I26" s="60"/>
      <c r="J26" s="60"/>
      <c r="K26" s="60"/>
      <c r="L26" s="60"/>
    </row>
    <row r="27" spans="2:20">
      <c r="C27" s="49" t="s">
        <v>322</v>
      </c>
      <c r="D27" s="49" t="s">
        <v>207</v>
      </c>
      <c r="E27" s="49" t="s">
        <v>317</v>
      </c>
      <c r="F27" s="49"/>
      <c r="G27" s="49"/>
      <c r="H27" s="339"/>
      <c r="I27" s="339"/>
      <c r="J27" s="339"/>
      <c r="K27" s="339"/>
      <c r="L27" s="339"/>
    </row>
    <row r="28" spans="2:20">
      <c r="C28" t="s">
        <v>323</v>
      </c>
      <c r="D28" t="s">
        <v>207</v>
      </c>
      <c r="E28" t="s">
        <v>315</v>
      </c>
      <c r="H28" s="60"/>
      <c r="I28" s="60"/>
      <c r="J28" s="60"/>
      <c r="K28" s="60"/>
      <c r="L28" s="60"/>
    </row>
    <row r="29" spans="2:20">
      <c r="C29" t="s">
        <v>323</v>
      </c>
      <c r="D29" t="s">
        <v>207</v>
      </c>
      <c r="E29" t="s">
        <v>317</v>
      </c>
      <c r="H29" s="339"/>
      <c r="I29" s="339"/>
      <c r="J29" s="339"/>
      <c r="K29" s="339"/>
      <c r="L29" s="339"/>
    </row>
    <row r="30" spans="2:20"/>
    <row r="31" spans="2:20" ht="14">
      <c r="B31" s="121" t="s">
        <v>324</v>
      </c>
      <c r="C31" s="123"/>
      <c r="D31" s="123"/>
      <c r="E31" s="123"/>
      <c r="F31" s="123"/>
      <c r="G31" s="123"/>
      <c r="H31" s="123"/>
      <c r="I31" s="123"/>
      <c r="J31" s="123"/>
      <c r="K31" s="123"/>
      <c r="L31" s="123"/>
      <c r="M31" s="123"/>
      <c r="N31" s="123"/>
      <c r="O31" s="123"/>
      <c r="P31" s="267"/>
      <c r="Q31" s="267"/>
      <c r="R31" s="267"/>
      <c r="S31" s="267"/>
      <c r="T31" s="267"/>
    </row>
    <row r="32" spans="2:20"/>
    <row r="33" spans="3:12">
      <c r="C33" t="s">
        <v>325</v>
      </c>
      <c r="D33" t="s">
        <v>238</v>
      </c>
      <c r="E33" t="s">
        <v>315</v>
      </c>
      <c r="H33" s="340">
        <f>'1.2 PCFM Inputs Summary'!H11</f>
        <v>0</v>
      </c>
      <c r="I33" s="340">
        <f>'1.2 PCFM Inputs Summary'!I11</f>
        <v>0</v>
      </c>
      <c r="J33" s="340">
        <f>'1.2 PCFM Inputs Summary'!J11</f>
        <v>0</v>
      </c>
      <c r="K33" s="340">
        <f>'1.2 PCFM Inputs Summary'!K11</f>
        <v>0</v>
      </c>
      <c r="L33" s="340">
        <f>'1.2 PCFM Inputs Summary'!L11</f>
        <v>0</v>
      </c>
    </row>
    <row r="34" spans="3:12">
      <c r="C34" s="49" t="s">
        <v>326</v>
      </c>
      <c r="D34" s="49" t="s">
        <v>238</v>
      </c>
      <c r="E34" s="49" t="s">
        <v>317</v>
      </c>
      <c r="F34" s="49"/>
      <c r="G34" s="49"/>
      <c r="H34" s="340">
        <f>'1.2 PCFM Inputs Summary'!H12</f>
        <v>0</v>
      </c>
      <c r="I34" s="340">
        <f>'1.2 PCFM Inputs Summary'!I12</f>
        <v>0</v>
      </c>
      <c r="J34" s="340">
        <f>'1.2 PCFM Inputs Summary'!J12</f>
        <v>0</v>
      </c>
      <c r="K34" s="340">
        <f>'1.2 PCFM Inputs Summary'!K12</f>
        <v>0</v>
      </c>
      <c r="L34" s="340">
        <f>'1.2 PCFM Inputs Summary'!L12</f>
        <v>0</v>
      </c>
    </row>
    <row r="35" spans="3:12">
      <c r="C35" t="s">
        <v>327</v>
      </c>
      <c r="D35" t="s">
        <v>238</v>
      </c>
      <c r="H35" s="323">
        <f>SUM(H33:H34)</f>
        <v>0</v>
      </c>
      <c r="I35" s="323">
        <f t="shared" ref="I35:K35" si="0">SUM(I33:I34)</f>
        <v>0</v>
      </c>
      <c r="J35" s="323">
        <f t="shared" si="0"/>
        <v>0</v>
      </c>
      <c r="K35" s="323">
        <f t="shared" si="0"/>
        <v>0</v>
      </c>
      <c r="L35" s="323">
        <f>SUM(L33:L34)</f>
        <v>0</v>
      </c>
    </row>
    <row r="36" spans="3:12"/>
    <row r="37" spans="3:12"/>
    <row r="38" spans="3:12">
      <c r="C38" t="s">
        <v>314</v>
      </c>
      <c r="D38" t="s">
        <v>238</v>
      </c>
      <c r="E38" t="s">
        <v>315</v>
      </c>
      <c r="H38" s="341">
        <f>IFERROR((INDEX($H$33:$H$34,MATCH($E38,$E$33:$E$34,0))*H16),"-")</f>
        <v>0</v>
      </c>
      <c r="I38" s="341">
        <f t="shared" ref="I38:L38" si="1">IFERROR((INDEX($H$33:$H$34,MATCH($E38,$E$33:$E$34,0))*I16),"-")</f>
        <v>0</v>
      </c>
      <c r="J38" s="341">
        <f t="shared" si="1"/>
        <v>0</v>
      </c>
      <c r="K38" s="341">
        <f t="shared" si="1"/>
        <v>0</v>
      </c>
      <c r="L38" s="341">
        <f t="shared" si="1"/>
        <v>0</v>
      </c>
    </row>
    <row r="39" spans="3:12">
      <c r="C39" s="49" t="s">
        <v>314</v>
      </c>
      <c r="D39" s="49" t="s">
        <v>238</v>
      </c>
      <c r="E39" s="49" t="s">
        <v>317</v>
      </c>
      <c r="F39" s="49"/>
      <c r="G39" s="49"/>
      <c r="H39" s="341">
        <f t="shared" ref="H39:L39" si="2">IFERROR((INDEX($H$33:$H$34,MATCH($E39,$E$33:$E$34,0))*H17),"-")</f>
        <v>0</v>
      </c>
      <c r="I39" s="341">
        <f t="shared" si="2"/>
        <v>0</v>
      </c>
      <c r="J39" s="341">
        <f t="shared" si="2"/>
        <v>0</v>
      </c>
      <c r="K39" s="341">
        <f t="shared" si="2"/>
        <v>0</v>
      </c>
      <c r="L39" s="341">
        <f t="shared" si="2"/>
        <v>0</v>
      </c>
    </row>
    <row r="40" spans="3:12">
      <c r="C40" t="s">
        <v>318</v>
      </c>
      <c r="D40" t="s">
        <v>238</v>
      </c>
      <c r="E40" t="s">
        <v>315</v>
      </c>
      <c r="H40" s="341">
        <f t="shared" ref="H40:L40" si="3">IFERROR((INDEX($H$33:$H$34,MATCH($E40,$E$33:$E$34,0))*H18),"-")</f>
        <v>0</v>
      </c>
      <c r="I40" s="341">
        <f t="shared" si="3"/>
        <v>0</v>
      </c>
      <c r="J40" s="341">
        <f t="shared" si="3"/>
        <v>0</v>
      </c>
      <c r="K40" s="341">
        <f t="shared" si="3"/>
        <v>0</v>
      </c>
      <c r="L40" s="341">
        <f t="shared" si="3"/>
        <v>0</v>
      </c>
    </row>
    <row r="41" spans="3:12">
      <c r="C41" s="49" t="s">
        <v>318</v>
      </c>
      <c r="D41" s="49" t="s">
        <v>238</v>
      </c>
      <c r="E41" s="49" t="s">
        <v>317</v>
      </c>
      <c r="F41" s="49"/>
      <c r="G41" s="49"/>
      <c r="H41" s="341">
        <f t="shared" ref="H41:L41" si="4">IFERROR((INDEX($H$33:$H$34,MATCH($E41,$E$33:$E$34,0))*H19),"-")</f>
        <v>0</v>
      </c>
      <c r="I41" s="341">
        <f t="shared" si="4"/>
        <v>0</v>
      </c>
      <c r="J41" s="341">
        <f t="shared" si="4"/>
        <v>0</v>
      </c>
      <c r="K41" s="341">
        <f t="shared" si="4"/>
        <v>0</v>
      </c>
      <c r="L41" s="341">
        <f t="shared" si="4"/>
        <v>0</v>
      </c>
    </row>
    <row r="42" spans="3:12">
      <c r="C42" t="s">
        <v>319</v>
      </c>
      <c r="D42" t="s">
        <v>238</v>
      </c>
      <c r="E42" t="s">
        <v>315</v>
      </c>
      <c r="H42" s="341">
        <f t="shared" ref="H42:L42" si="5">IFERROR((INDEX($H$33:$H$34,MATCH($E42,$E$33:$E$34,0))*H20),"-")</f>
        <v>0</v>
      </c>
      <c r="I42" s="341">
        <f t="shared" si="5"/>
        <v>0</v>
      </c>
      <c r="J42" s="341">
        <f t="shared" si="5"/>
        <v>0</v>
      </c>
      <c r="K42" s="341">
        <f t="shared" si="5"/>
        <v>0</v>
      </c>
      <c r="L42" s="341">
        <f t="shared" si="5"/>
        <v>0</v>
      </c>
    </row>
    <row r="43" spans="3:12">
      <c r="C43" s="49" t="s">
        <v>319</v>
      </c>
      <c r="D43" s="49" t="s">
        <v>238</v>
      </c>
      <c r="E43" s="49" t="s">
        <v>317</v>
      </c>
      <c r="F43" s="49"/>
      <c r="G43" s="49"/>
      <c r="H43" s="341">
        <f t="shared" ref="H43:L43" si="6">IFERROR((INDEX($H$33:$H$34,MATCH($E43,$E$33:$E$34,0))*H21),"-")</f>
        <v>0</v>
      </c>
      <c r="I43" s="341">
        <f t="shared" si="6"/>
        <v>0</v>
      </c>
      <c r="J43" s="341">
        <f t="shared" si="6"/>
        <v>0</v>
      </c>
      <c r="K43" s="341">
        <f t="shared" si="6"/>
        <v>0</v>
      </c>
      <c r="L43" s="341">
        <f t="shared" si="6"/>
        <v>0</v>
      </c>
    </row>
    <row r="44" spans="3:12">
      <c r="C44" t="s">
        <v>320</v>
      </c>
      <c r="D44" t="s">
        <v>238</v>
      </c>
      <c r="E44" t="s">
        <v>315</v>
      </c>
      <c r="H44" s="341">
        <f t="shared" ref="H44:L44" si="7">IFERROR((INDEX($H$33:$H$34,MATCH($E44,$E$33:$E$34,0))*H22),"-")</f>
        <v>0</v>
      </c>
      <c r="I44" s="341">
        <f t="shared" si="7"/>
        <v>0</v>
      </c>
      <c r="J44" s="341">
        <f t="shared" si="7"/>
        <v>0</v>
      </c>
      <c r="K44" s="341">
        <f t="shared" si="7"/>
        <v>0</v>
      </c>
      <c r="L44" s="341">
        <f t="shared" si="7"/>
        <v>0</v>
      </c>
    </row>
    <row r="45" spans="3:12">
      <c r="C45" s="49" t="s">
        <v>320</v>
      </c>
      <c r="D45" s="49" t="s">
        <v>238</v>
      </c>
      <c r="E45" s="49" t="s">
        <v>317</v>
      </c>
      <c r="F45" s="49"/>
      <c r="G45" s="49"/>
      <c r="H45" s="341">
        <f t="shared" ref="H45:L45" si="8">IFERROR((INDEX($H$33:$H$34,MATCH($E45,$E$33:$E$34,0))*H23),"-")</f>
        <v>0</v>
      </c>
      <c r="I45" s="341">
        <f t="shared" si="8"/>
        <v>0</v>
      </c>
      <c r="J45" s="341">
        <f t="shared" si="8"/>
        <v>0</v>
      </c>
      <c r="K45" s="341">
        <f t="shared" si="8"/>
        <v>0</v>
      </c>
      <c r="L45" s="341">
        <f t="shared" si="8"/>
        <v>0</v>
      </c>
    </row>
    <row r="46" spans="3:12">
      <c r="C46" t="s">
        <v>321</v>
      </c>
      <c r="D46" t="s">
        <v>238</v>
      </c>
      <c r="E46" t="s">
        <v>315</v>
      </c>
      <c r="H46" s="341">
        <f t="shared" ref="H46:L46" si="9">IFERROR((INDEX($H$33:$H$34,MATCH($E46,$E$33:$E$34,0))*H24),"-")</f>
        <v>0</v>
      </c>
      <c r="I46" s="341">
        <f t="shared" si="9"/>
        <v>0</v>
      </c>
      <c r="J46" s="341">
        <f t="shared" si="9"/>
        <v>0</v>
      </c>
      <c r="K46" s="341">
        <f t="shared" si="9"/>
        <v>0</v>
      </c>
      <c r="L46" s="341">
        <f t="shared" si="9"/>
        <v>0</v>
      </c>
    </row>
    <row r="47" spans="3:12">
      <c r="C47" s="49" t="s">
        <v>321</v>
      </c>
      <c r="D47" s="49" t="s">
        <v>238</v>
      </c>
      <c r="E47" s="49" t="s">
        <v>317</v>
      </c>
      <c r="F47" s="49"/>
      <c r="G47" s="49"/>
      <c r="H47" s="341">
        <f t="shared" ref="H47:L47" si="10">IFERROR((INDEX($H$33:$H$34,MATCH($E47,$E$33:$E$34,0))*H25),"-")</f>
        <v>0</v>
      </c>
      <c r="I47" s="341">
        <f t="shared" si="10"/>
        <v>0</v>
      </c>
      <c r="J47" s="341">
        <f t="shared" si="10"/>
        <v>0</v>
      </c>
      <c r="K47" s="341">
        <f t="shared" si="10"/>
        <v>0</v>
      </c>
      <c r="L47" s="341">
        <f t="shared" si="10"/>
        <v>0</v>
      </c>
    </row>
    <row r="48" spans="3:12">
      <c r="C48" t="s">
        <v>322</v>
      </c>
      <c r="D48" t="s">
        <v>238</v>
      </c>
      <c r="E48" t="s">
        <v>315</v>
      </c>
      <c r="H48" s="341">
        <f t="shared" ref="H48:L48" si="11">IFERROR((INDEX($H$33:$H$34,MATCH($E48,$E$33:$E$34,0))*H26),"-")</f>
        <v>0</v>
      </c>
      <c r="I48" s="341">
        <f t="shared" si="11"/>
        <v>0</v>
      </c>
      <c r="J48" s="341">
        <f t="shared" si="11"/>
        <v>0</v>
      </c>
      <c r="K48" s="341">
        <f t="shared" si="11"/>
        <v>0</v>
      </c>
      <c r="L48" s="341">
        <f t="shared" si="11"/>
        <v>0</v>
      </c>
    </row>
    <row r="49" spans="2:20">
      <c r="C49" s="49" t="s">
        <v>322</v>
      </c>
      <c r="D49" s="49" t="s">
        <v>238</v>
      </c>
      <c r="E49" s="49" t="s">
        <v>317</v>
      </c>
      <c r="F49" s="49"/>
      <c r="G49" s="49"/>
      <c r="H49" s="341">
        <f t="shared" ref="H49:L49" si="12">IFERROR((INDEX($H$33:$H$34,MATCH($E49,$E$33:$E$34,0))*H27),"-")</f>
        <v>0</v>
      </c>
      <c r="I49" s="341">
        <f t="shared" si="12"/>
        <v>0</v>
      </c>
      <c r="J49" s="341">
        <f t="shared" si="12"/>
        <v>0</v>
      </c>
      <c r="K49" s="341">
        <f t="shared" si="12"/>
        <v>0</v>
      </c>
      <c r="L49" s="341">
        <f t="shared" si="12"/>
        <v>0</v>
      </c>
    </row>
    <row r="50" spans="2:20">
      <c r="C50" t="s">
        <v>323</v>
      </c>
      <c r="D50" t="s">
        <v>238</v>
      </c>
      <c r="E50" t="s">
        <v>315</v>
      </c>
      <c r="H50" s="341">
        <f t="shared" ref="H50:L50" si="13">IFERROR((INDEX($H$33:$H$34,MATCH($E50,$E$33:$E$34,0))*H28),"-")</f>
        <v>0</v>
      </c>
      <c r="I50" s="341">
        <f t="shared" si="13"/>
        <v>0</v>
      </c>
      <c r="J50" s="341">
        <f t="shared" si="13"/>
        <v>0</v>
      </c>
      <c r="K50" s="341">
        <f t="shared" si="13"/>
        <v>0</v>
      </c>
      <c r="L50" s="341">
        <f t="shared" si="13"/>
        <v>0</v>
      </c>
    </row>
    <row r="51" spans="2:20">
      <c r="C51" t="s">
        <v>323</v>
      </c>
      <c r="D51" t="s">
        <v>238</v>
      </c>
      <c r="E51" t="s">
        <v>317</v>
      </c>
      <c r="H51" s="341">
        <f t="shared" ref="H51:L51" si="14">IFERROR((INDEX($H$33:$H$34,MATCH($E51,$E$33:$E$34,0))*H29),"-")</f>
        <v>0</v>
      </c>
      <c r="I51" s="341">
        <f t="shared" si="14"/>
        <v>0</v>
      </c>
      <c r="J51" s="341">
        <f t="shared" si="14"/>
        <v>0</v>
      </c>
      <c r="K51" s="341">
        <f t="shared" si="14"/>
        <v>0</v>
      </c>
      <c r="L51" s="341">
        <f t="shared" si="14"/>
        <v>0</v>
      </c>
    </row>
    <row r="52" spans="2:20"/>
    <row r="53" spans="2:20" ht="14.25" hidden="1" customHeight="1">
      <c r="B53" s="121" t="s">
        <v>328</v>
      </c>
      <c r="C53" s="123"/>
      <c r="D53" s="123"/>
      <c r="E53" s="123"/>
      <c r="F53" s="123"/>
      <c r="G53" s="123"/>
      <c r="H53" s="123"/>
      <c r="I53" s="123"/>
      <c r="J53" s="123"/>
      <c r="K53" s="123"/>
      <c r="L53" s="123"/>
      <c r="M53" s="123"/>
      <c r="N53" s="123"/>
      <c r="O53" s="123"/>
      <c r="P53" s="267"/>
      <c r="Q53" s="267"/>
      <c r="R53" s="267"/>
      <c r="S53" s="267"/>
      <c r="T53" s="267"/>
    </row>
    <row r="54" spans="2:20"/>
    <row r="55" spans="2:20">
      <c r="C55" t="s">
        <v>314</v>
      </c>
      <c r="D55" t="s">
        <v>207</v>
      </c>
      <c r="H55" s="336" cm="1">
        <f t="array" ref="H55">IFERROR(SUMPRODUCT(($H$38:$H$51)*($C$38:$C$51=$C55))/$H$35,0)</f>
        <v>0</v>
      </c>
      <c r="I55" s="336" cm="1">
        <f t="array" ref="I55">IFERROR(SUMPRODUCT(($I$38:$I$51)*($C$38:$C$51=$C55))/$I$35,0)</f>
        <v>0</v>
      </c>
      <c r="J55" s="336" cm="1">
        <f t="array" ref="J55">IFERROR(SUMPRODUCT(($J$38:$J$51)*($C$38:$C$51=$C55))/$J$35,0)</f>
        <v>0</v>
      </c>
      <c r="K55" s="336" cm="1">
        <f t="array" ref="K55">IFERROR(SUMPRODUCT(($K$38:$K$51)*($C$38:$C$51=$C55))/$K$35,0)</f>
        <v>0</v>
      </c>
      <c r="L55" s="336" cm="1">
        <f t="array" ref="L55">IFERROR(SUMPRODUCT(($L$38:$L$51)*($C$38:$C$51=$C55))/$L$35,0)</f>
        <v>0</v>
      </c>
    </row>
    <row r="56" spans="2:20">
      <c r="C56" t="s">
        <v>318</v>
      </c>
      <c r="D56" t="s">
        <v>207</v>
      </c>
      <c r="H56" s="336" cm="1">
        <f t="array" ref="H56">IFERROR(SUMPRODUCT(($H$38:$H$51)*($C$38:$C$51=$C56))/$H$35,0)</f>
        <v>0</v>
      </c>
      <c r="I56" s="336" cm="1">
        <f t="array" ref="I56">IFERROR(SUMPRODUCT(($I$38:$I$51)*($C$38:$C$51=$C56))/$I$35,0)</f>
        <v>0</v>
      </c>
      <c r="J56" s="336" cm="1">
        <f t="array" ref="J56">IFERROR(SUMPRODUCT(($J$38:$J$51)*($C$38:$C$51=$C56))/$J$35,0)</f>
        <v>0</v>
      </c>
      <c r="K56" s="336" cm="1">
        <f t="array" ref="K56">IFERROR(SUMPRODUCT(($K$38:$K$51)*($C$38:$C$51=$C56))/$K$35,0)</f>
        <v>0</v>
      </c>
      <c r="L56" s="336" cm="1">
        <f t="array" ref="L56">IFERROR(SUMPRODUCT(($L$38:$L$51)*($C$38:$C$51=$C56))/$L$35,0)</f>
        <v>0</v>
      </c>
    </row>
    <row r="57" spans="2:20">
      <c r="C57" t="s">
        <v>319</v>
      </c>
      <c r="D57" t="s">
        <v>207</v>
      </c>
      <c r="H57" s="336" cm="1">
        <f t="array" ref="H57">IFERROR(SUMPRODUCT(($H$38:$H$51)*($C$38:$C$51=$C57))/$H$35,0)</f>
        <v>0</v>
      </c>
      <c r="I57" s="336" cm="1">
        <f t="array" ref="I57">IFERROR(SUMPRODUCT(($I$38:$I$51)*($C$38:$C$51=$C57))/$I$35,0)</f>
        <v>0</v>
      </c>
      <c r="J57" s="336" cm="1">
        <f t="array" ref="J57">IFERROR(SUMPRODUCT(($J$38:$J$51)*($C$38:$C$51=$C57))/$J$35,0)</f>
        <v>0</v>
      </c>
      <c r="K57" s="336" cm="1">
        <f t="array" ref="K57">IFERROR(SUMPRODUCT(($K$38:$K$51)*($C$38:$C$51=$C57))/$K$35,0)</f>
        <v>0</v>
      </c>
      <c r="L57" s="336" cm="1">
        <f t="array" ref="L57">IFERROR(SUMPRODUCT(($L$38:$L$51)*($C$38:$C$51=$C57))/$L$35,0)</f>
        <v>0</v>
      </c>
    </row>
    <row r="58" spans="2:20">
      <c r="C58" t="s">
        <v>320</v>
      </c>
      <c r="D58" t="s">
        <v>207</v>
      </c>
      <c r="H58" s="336" cm="1">
        <f t="array" ref="H58">IFERROR(SUMPRODUCT(($H$38:$H$51)*($C$38:$C$51=$C58))/$H$35,0)</f>
        <v>0</v>
      </c>
      <c r="I58" s="336" cm="1">
        <f t="array" ref="I58">IFERROR(SUMPRODUCT(($I$38:$I$51)*($C$38:$C$51=$C58))/$I$35,0)</f>
        <v>0</v>
      </c>
      <c r="J58" s="336" cm="1">
        <f t="array" ref="J58">IFERROR(SUMPRODUCT(($J$38:$J$51)*($C$38:$C$51=$C58))/$J$35,0)</f>
        <v>0</v>
      </c>
      <c r="K58" s="336" cm="1">
        <f t="array" ref="K58">IFERROR(SUMPRODUCT(($K$38:$K$51)*($C$38:$C$51=$C58))/$K$35,0)</f>
        <v>0</v>
      </c>
      <c r="L58" s="336" cm="1">
        <f t="array" ref="L58">IFERROR(SUMPRODUCT(($L$38:$L$51)*($C$38:$C$51=$C58))/$L$35,0)</f>
        <v>0</v>
      </c>
    </row>
    <row r="59" spans="2:20">
      <c r="C59" t="s">
        <v>321</v>
      </c>
      <c r="D59" t="s">
        <v>207</v>
      </c>
      <c r="H59" s="336" cm="1">
        <f t="array" ref="H59">IFERROR(SUMPRODUCT(($H$38:$H$51)*($C$38:$C$51=$C59))/$H$35,0)</f>
        <v>0</v>
      </c>
      <c r="I59" s="336" cm="1">
        <f t="array" ref="I59">IFERROR(SUMPRODUCT(($I$38:$I$51)*($C$38:$C$51=$C59))/$I$35,0)</f>
        <v>0</v>
      </c>
      <c r="J59" s="336" cm="1">
        <f t="array" ref="J59">IFERROR(SUMPRODUCT(($J$38:$J$51)*($C$38:$C$51=$C59))/$J$35,0)</f>
        <v>0</v>
      </c>
      <c r="K59" s="336" cm="1">
        <f t="array" ref="K59">IFERROR(SUMPRODUCT(($K$38:$K$51)*($C$38:$C$51=$C59))/$K$35,0)</f>
        <v>0</v>
      </c>
      <c r="L59" s="336" cm="1">
        <f t="array" ref="L59">IFERROR(SUMPRODUCT(($L$38:$L$51)*($C$38:$C$51=$C59))/$L$35,0)</f>
        <v>0</v>
      </c>
    </row>
    <row r="60" spans="2:20">
      <c r="C60" t="s">
        <v>322</v>
      </c>
      <c r="D60" t="s">
        <v>207</v>
      </c>
      <c r="H60" s="336" cm="1">
        <f t="array" ref="H60">IFERROR(SUMPRODUCT(($H$38:$H$51)*($C$38:$C$51=$C60))/$H$35,0)</f>
        <v>0</v>
      </c>
      <c r="I60" s="336" cm="1">
        <f t="array" ref="I60">IFERROR(SUMPRODUCT(($I$38:$I$51)*($C$38:$C$51=$C60))/$I$35,0)</f>
        <v>0</v>
      </c>
      <c r="J60" s="336" cm="1">
        <f t="array" ref="J60">IFERROR(SUMPRODUCT(($J$38:$J$51)*($C$38:$C$51=$C60))/$J$35,0)</f>
        <v>0</v>
      </c>
      <c r="K60" s="336" cm="1">
        <f t="array" ref="K60">IFERROR(SUMPRODUCT(($K$38:$K$51)*($C$38:$C$51=$C60))/$K$35,0)</f>
        <v>0</v>
      </c>
      <c r="L60" s="336" cm="1">
        <f t="array" ref="L60">IFERROR(SUMPRODUCT(($L$38:$L$51)*($C$38:$C$51=$C60))/$L$35,0)</f>
        <v>0</v>
      </c>
    </row>
    <row r="61" spans="2:20">
      <c r="C61" t="s">
        <v>323</v>
      </c>
      <c r="D61" t="s">
        <v>207</v>
      </c>
      <c r="H61" s="336" cm="1">
        <f t="array" ref="H61">IFERROR(SUMPRODUCT(($H$38:$H$51)*($C$38:$C$51=$C61))/$H$35,0)</f>
        <v>0</v>
      </c>
      <c r="I61" s="336" cm="1">
        <f t="array" ref="I61">IFERROR(SUMPRODUCT(($I$38:$I$51)*($C$38:$C$51=$C61))/$I$35,0)</f>
        <v>0</v>
      </c>
      <c r="J61" s="336" cm="1">
        <f t="array" ref="J61">IFERROR(SUMPRODUCT(($J$38:$J$51)*($C$38:$C$51=$C61))/$J$35,0)</f>
        <v>0</v>
      </c>
      <c r="K61" s="336" cm="1">
        <f t="array" ref="K61">IFERROR(SUMPRODUCT(($K$38:$K$51)*($C$38:$C$51=$C61))/$K$35,0)</f>
        <v>0</v>
      </c>
      <c r="L61" s="336" cm="1">
        <f t="array" ref="L61">IFERROR(SUMPRODUCT(($L$38:$L$51)*($C$38:$C$51=$C61))/$L$35,0)</f>
        <v>0</v>
      </c>
    </row>
    <row r="62" spans="2:20">
      <c r="C62" s="80" t="s">
        <v>329</v>
      </c>
      <c r="D62" s="80" t="s">
        <v>207</v>
      </c>
      <c r="H62" s="342">
        <f>SUM(H55:H61)</f>
        <v>0</v>
      </c>
      <c r="I62" s="342">
        <f t="shared" ref="I62:L62" si="15">SUM(I55:I61)</f>
        <v>0</v>
      </c>
      <c r="J62" s="342">
        <f t="shared" si="15"/>
        <v>0</v>
      </c>
      <c r="K62" s="342">
        <f t="shared" si="15"/>
        <v>0</v>
      </c>
      <c r="L62" s="342">
        <f t="shared" si="15"/>
        <v>0</v>
      </c>
    </row>
    <row r="63" spans="2:20">
      <c r="C63" s="80"/>
      <c r="D63" s="80"/>
      <c r="H63" s="102"/>
      <c r="I63" s="102"/>
      <c r="J63" s="102"/>
      <c r="K63" s="102"/>
      <c r="L63" s="102"/>
    </row>
    <row r="64" spans="2:20" ht="14.25" hidden="1" customHeight="1">
      <c r="B64" s="121" t="s">
        <v>330</v>
      </c>
      <c r="C64" s="123"/>
      <c r="D64" s="123"/>
      <c r="E64" s="123"/>
      <c r="F64" s="123"/>
      <c r="G64" s="123"/>
      <c r="H64" s="123"/>
      <c r="I64" s="123"/>
      <c r="J64" s="123"/>
      <c r="K64" s="123"/>
      <c r="L64" s="123"/>
      <c r="M64" s="123"/>
      <c r="N64" s="123"/>
      <c r="O64" s="123"/>
      <c r="P64" s="267"/>
      <c r="Q64" s="267"/>
      <c r="R64" s="267"/>
      <c r="S64" s="267"/>
      <c r="T64" s="267"/>
    </row>
    <row r="65" spans="3:24">
      <c r="C65" s="80"/>
      <c r="D65" s="80"/>
      <c r="H65" s="102"/>
      <c r="I65" s="102"/>
      <c r="J65" s="102"/>
      <c r="K65" s="102"/>
      <c r="L65" s="102"/>
    </row>
    <row r="66" spans="3:24" ht="18" customHeight="1">
      <c r="C66" t="s">
        <v>282</v>
      </c>
      <c r="D66" t="s">
        <v>247</v>
      </c>
      <c r="E66" t="s">
        <v>283</v>
      </c>
      <c r="H66" s="343"/>
      <c r="I66" s="320"/>
      <c r="J66" s="320"/>
      <c r="K66" s="320"/>
      <c r="L66" s="320"/>
      <c r="M66" s="271" t="s">
        <v>331</v>
      </c>
      <c r="N66" s="265"/>
      <c r="O66" s="265"/>
      <c r="P66" s="268"/>
      <c r="Q66" s="269"/>
      <c r="R66" s="269"/>
      <c r="S66" s="269"/>
      <c r="T66" s="269"/>
      <c r="U66" s="265"/>
      <c r="V66" s="265"/>
      <c r="W66" s="270"/>
      <c r="X66" s="265"/>
    </row>
    <row r="67" spans="3:24" ht="16.5">
      <c r="C67" t="s">
        <v>284</v>
      </c>
      <c r="D67" t="s">
        <v>247</v>
      </c>
      <c r="E67" t="s">
        <v>285</v>
      </c>
      <c r="H67" s="266"/>
      <c r="I67" s="320"/>
      <c r="J67" s="320"/>
      <c r="K67" s="320"/>
      <c r="L67" s="320"/>
      <c r="M67" s="264"/>
      <c r="N67" s="265"/>
      <c r="O67" s="265"/>
      <c r="P67" s="268"/>
      <c r="Q67" s="269"/>
      <c r="R67" s="269"/>
      <c r="S67" s="269"/>
      <c r="T67" s="269"/>
      <c r="U67" s="265"/>
      <c r="V67" s="265"/>
      <c r="W67" s="270"/>
      <c r="X67" s="265"/>
    </row>
    <row r="68" spans="3:24" ht="16.5">
      <c r="C68" t="s">
        <v>286</v>
      </c>
      <c r="D68" t="s">
        <v>247</v>
      </c>
      <c r="E68" t="s">
        <v>287</v>
      </c>
      <c r="H68" s="266"/>
      <c r="I68" s="320"/>
      <c r="J68" s="320"/>
      <c r="K68" s="320"/>
      <c r="L68" s="320"/>
      <c r="P68" s="268"/>
      <c r="Q68" s="269"/>
      <c r="R68" s="269"/>
      <c r="S68" s="269"/>
      <c r="T68" s="269"/>
    </row>
    <row r="69" spans="3:24" ht="16.5">
      <c r="C69" t="s">
        <v>288</v>
      </c>
      <c r="D69" t="s">
        <v>247</v>
      </c>
      <c r="E69" t="s">
        <v>289</v>
      </c>
      <c r="H69" s="266"/>
      <c r="I69" s="320"/>
      <c r="J69" s="320"/>
      <c r="K69" s="320"/>
      <c r="L69" s="320"/>
      <c r="P69" s="268"/>
      <c r="Q69" s="269"/>
      <c r="R69" s="269"/>
      <c r="S69" s="269"/>
      <c r="T69" s="269"/>
    </row>
    <row r="70" spans="3:24" ht="16.5">
      <c r="C70" t="s">
        <v>290</v>
      </c>
      <c r="D70" t="s">
        <v>247</v>
      </c>
      <c r="E70" t="s">
        <v>291</v>
      </c>
      <c r="H70" s="266"/>
      <c r="I70" s="320"/>
      <c r="J70" s="320"/>
      <c r="K70" s="320"/>
      <c r="L70" s="320"/>
      <c r="P70" s="268"/>
      <c r="Q70" s="269"/>
      <c r="R70" s="269"/>
      <c r="S70" s="269"/>
      <c r="T70" s="269"/>
    </row>
    <row r="71" spans="3:24"/>
  </sheetData>
  <mergeCells count="1">
    <mergeCell ref="H9:L9"/>
  </mergeCells>
  <dataValidations count="1">
    <dataValidation type="list" allowBlank="1" showInputMessage="1" showErrorMessage="1" sqref="R7" xr:uid="{851802A1-9C78-41A4-9481-124DE9D1AF0A}">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1875-07F5-457E-9E4F-4D69E750E317}">
  <sheetPr>
    <tabColor theme="4"/>
    <pageSetUpPr autoPageBreaks="0"/>
  </sheetPr>
  <dimension ref="A1:O158"/>
  <sheetViews>
    <sheetView topLeftCell="A78" zoomScale="115" zoomScaleNormal="115" workbookViewId="0">
      <selection activeCell="D122" sqref="D122"/>
    </sheetView>
  </sheetViews>
  <sheetFormatPr defaultColWidth="0" defaultRowHeight="14.5" zeroHeight="1"/>
  <cols>
    <col min="1" max="1" width="2.84375" style="148" customWidth="1"/>
    <col min="2" max="2" width="49.765625" style="148" customWidth="1"/>
    <col min="3" max="3" width="9.765625" style="148" bestFit="1" customWidth="1"/>
    <col min="4" max="4" width="11" style="148" bestFit="1" customWidth="1"/>
    <col min="5" max="5" width="15.23046875" style="148" bestFit="1" customWidth="1"/>
    <col min="6" max="6" width="9.15234375" style="148" customWidth="1"/>
    <col min="7" max="11" width="10" style="148" customWidth="1"/>
    <col min="12" max="12" width="9" style="148" customWidth="1"/>
    <col min="13" max="13" width="2.3828125" style="148" customWidth="1"/>
    <col min="14" max="14" width="2" style="148" customWidth="1"/>
    <col min="15" max="15" width="0" style="148" hidden="1" customWidth="1"/>
    <col min="16" max="16384" width="9" style="148" hidden="1"/>
  </cols>
  <sheetData>
    <row r="1" spans="1:14" ht="25">
      <c r="A1" s="1" t="str">
        <f>Cover!$A$2</f>
        <v>ESO Regulatory Reporting Pack</v>
      </c>
      <c r="B1" s="3"/>
      <c r="C1" s="2"/>
      <c r="D1" s="2"/>
      <c r="E1" s="2"/>
      <c r="F1" s="2"/>
      <c r="G1" s="2"/>
      <c r="H1" s="2"/>
      <c r="I1" s="2"/>
      <c r="J1" s="2"/>
      <c r="K1" s="2"/>
      <c r="L1" s="2"/>
      <c r="M1" s="2"/>
      <c r="N1" s="2"/>
    </row>
    <row r="2" spans="1:14" ht="25">
      <c r="A2" s="3" t="str">
        <f>Cover!$A$3</f>
        <v>National Grid Electricity System Operator</v>
      </c>
      <c r="B2" s="3"/>
      <c r="C2" s="2"/>
      <c r="D2" s="2"/>
      <c r="E2" s="2"/>
      <c r="F2" s="2"/>
      <c r="G2" s="2"/>
      <c r="H2" s="2"/>
      <c r="I2" s="2"/>
      <c r="J2" s="2"/>
      <c r="K2" s="2"/>
      <c r="L2" s="2"/>
      <c r="M2" s="2"/>
      <c r="N2" s="2"/>
    </row>
    <row r="3" spans="1:14" ht="25">
      <c r="A3" s="3" t="str">
        <f>Cover!$A$4</f>
        <v>2022/23</v>
      </c>
      <c r="B3" s="3"/>
      <c r="C3" s="3"/>
      <c r="D3" s="3"/>
      <c r="E3" s="2"/>
      <c r="F3" s="2"/>
      <c r="G3" s="2"/>
      <c r="H3" s="2"/>
      <c r="I3" s="2"/>
      <c r="J3" s="2"/>
      <c r="K3" s="2"/>
      <c r="L3" s="2"/>
      <c r="M3" s="2"/>
      <c r="N3" s="2"/>
    </row>
    <row r="4" spans="1:14" ht="25.5" thickBot="1">
      <c r="A4" s="28" t="s">
        <v>332</v>
      </c>
      <c r="B4" s="28"/>
      <c r="C4" s="7"/>
      <c r="D4" s="7"/>
      <c r="E4" s="7"/>
      <c r="F4" s="7"/>
      <c r="G4" s="7"/>
      <c r="H4" s="7"/>
      <c r="I4" s="7"/>
      <c r="J4" s="7"/>
      <c r="K4" s="7"/>
      <c r="L4" s="7"/>
      <c r="M4" s="7"/>
      <c r="N4" s="7"/>
    </row>
    <row r="5" spans="1:14"/>
    <row r="6" spans="1:14"/>
    <row r="7" spans="1:14" ht="17.5">
      <c r="A7" s="122" t="s">
        <v>333</v>
      </c>
      <c r="B7" s="122"/>
      <c r="C7" s="122"/>
      <c r="D7" s="122"/>
      <c r="E7" s="122"/>
      <c r="F7" s="122"/>
      <c r="G7" s="122"/>
      <c r="H7" s="122"/>
      <c r="I7" s="122"/>
      <c r="J7" s="122"/>
      <c r="K7" s="122"/>
      <c r="L7" s="122"/>
      <c r="M7" s="122"/>
      <c r="N7" s="122"/>
    </row>
    <row r="8" spans="1:14">
      <c r="B8" s="156" t="s">
        <v>334</v>
      </c>
      <c r="C8" s="169"/>
      <c r="D8" s="168"/>
      <c r="E8" s="168"/>
      <c r="F8" s="168"/>
      <c r="G8" s="167"/>
      <c r="H8" s="167"/>
      <c r="I8" s="167"/>
      <c r="J8" s="167"/>
      <c r="K8" s="167"/>
    </row>
    <row r="9" spans="1:14">
      <c r="A9" s="154"/>
    </row>
    <row r="10" spans="1:14" ht="15" thickBot="1">
      <c r="A10" s="154"/>
    </row>
    <row r="11" spans="1:14" ht="15" thickBot="1">
      <c r="C11" s="154"/>
      <c r="D11" s="154" t="s">
        <v>211</v>
      </c>
      <c r="E11" s="154" t="s">
        <v>335</v>
      </c>
      <c r="F11" s="154"/>
      <c r="G11" s="460" t="s">
        <v>235</v>
      </c>
      <c r="H11" s="461"/>
      <c r="I11" s="461"/>
      <c r="J11" s="461"/>
      <c r="K11" s="462"/>
      <c r="L11" s="154"/>
      <c r="M11" s="154"/>
    </row>
    <row r="12" spans="1:14">
      <c r="B12" s="154"/>
      <c r="G12" s="41" t="s">
        <v>167</v>
      </c>
      <c r="H12" s="41" t="s">
        <v>7</v>
      </c>
      <c r="I12" s="41" t="s">
        <v>168</v>
      </c>
      <c r="J12" s="41" t="s">
        <v>169</v>
      </c>
      <c r="K12" s="41" t="s">
        <v>170</v>
      </c>
    </row>
    <row r="13" spans="1:14"/>
    <row r="14" spans="1:14">
      <c r="B14" s="152" t="s">
        <v>336</v>
      </c>
      <c r="C14" s="152" t="s">
        <v>337</v>
      </c>
      <c r="D14" s="152" t="s">
        <v>247</v>
      </c>
      <c r="E14" s="165" t="s">
        <v>338</v>
      </c>
      <c r="F14" s="165"/>
      <c r="G14" s="299">
        <f>G41</f>
        <v>0</v>
      </c>
      <c r="H14" s="299">
        <f>H41</f>
        <v>0</v>
      </c>
      <c r="I14" s="299">
        <f>I41</f>
        <v>0</v>
      </c>
      <c r="J14" s="299">
        <f>J41</f>
        <v>0</v>
      </c>
      <c r="K14" s="299">
        <f>K41</f>
        <v>0</v>
      </c>
    </row>
    <row r="15" spans="1:14">
      <c r="B15" s="166" t="s">
        <v>339</v>
      </c>
      <c r="C15" s="152" t="s">
        <v>340</v>
      </c>
      <c r="D15" s="160" t="s">
        <v>247</v>
      </c>
      <c r="E15" s="165" t="s">
        <v>341</v>
      </c>
      <c r="F15" s="165"/>
      <c r="G15" s="299">
        <f>G63</f>
        <v>0</v>
      </c>
      <c r="H15" s="299">
        <f>H63</f>
        <v>0</v>
      </c>
      <c r="I15" s="299">
        <f>I63</f>
        <v>0</v>
      </c>
      <c r="J15" s="299">
        <f>J63</f>
        <v>0</v>
      </c>
      <c r="K15" s="299">
        <f>K63</f>
        <v>0</v>
      </c>
    </row>
    <row r="16" spans="1:14">
      <c r="B16" s="166" t="s">
        <v>342</v>
      </c>
      <c r="C16" s="152" t="s">
        <v>340</v>
      </c>
      <c r="D16" s="160" t="s">
        <v>247</v>
      </c>
      <c r="E16" s="165" t="s">
        <v>343</v>
      </c>
      <c r="F16" s="165"/>
      <c r="G16" s="299">
        <f>G73</f>
        <v>0</v>
      </c>
      <c r="H16" s="299">
        <f>H73</f>
        <v>0</v>
      </c>
      <c r="I16" s="299">
        <f>I73</f>
        <v>0</v>
      </c>
      <c r="J16" s="299">
        <f>J73</f>
        <v>0</v>
      </c>
      <c r="K16" s="299">
        <f>K73</f>
        <v>0</v>
      </c>
    </row>
    <row r="17" spans="1:15">
      <c r="B17" s="152" t="s">
        <v>344</v>
      </c>
      <c r="C17" s="152" t="s">
        <v>345</v>
      </c>
      <c r="D17" s="152" t="s">
        <v>247</v>
      </c>
      <c r="E17" s="165" t="s">
        <v>346</v>
      </c>
      <c r="F17" s="165"/>
      <c r="G17" s="299">
        <f>G81</f>
        <v>0</v>
      </c>
      <c r="H17" s="299">
        <f>H81</f>
        <v>0</v>
      </c>
      <c r="I17" s="299">
        <f>I81</f>
        <v>0</v>
      </c>
      <c r="J17" s="299">
        <f>J81</f>
        <v>0</v>
      </c>
      <c r="K17" s="299">
        <f>K81</f>
        <v>0</v>
      </c>
    </row>
    <row r="18" spans="1:15">
      <c r="B18" s="152" t="s">
        <v>347</v>
      </c>
      <c r="C18" s="152" t="s">
        <v>348</v>
      </c>
      <c r="D18" s="152" t="s">
        <v>247</v>
      </c>
      <c r="E18" s="165" t="s">
        <v>349</v>
      </c>
      <c r="F18" s="165"/>
      <c r="G18" s="299">
        <f>G89</f>
        <v>0</v>
      </c>
      <c r="H18" s="299">
        <f>H89</f>
        <v>0</v>
      </c>
      <c r="I18" s="299">
        <f>I89</f>
        <v>0</v>
      </c>
      <c r="J18" s="299">
        <f>J89</f>
        <v>0</v>
      </c>
      <c r="K18" s="299">
        <f>K89</f>
        <v>0</v>
      </c>
    </row>
    <row r="19" spans="1:15">
      <c r="B19" s="152" t="s">
        <v>350</v>
      </c>
      <c r="C19" s="152" t="s">
        <v>351</v>
      </c>
      <c r="D19" s="152" t="s">
        <v>247</v>
      </c>
      <c r="E19" s="165" t="s">
        <v>352</v>
      </c>
      <c r="F19" s="165"/>
      <c r="G19" s="299">
        <f>G102</f>
        <v>0</v>
      </c>
      <c r="H19" s="299">
        <f>H102</f>
        <v>0</v>
      </c>
      <c r="I19" s="299">
        <f>I102</f>
        <v>0</v>
      </c>
      <c r="J19" s="299">
        <f>J102</f>
        <v>0</v>
      </c>
      <c r="K19" s="229"/>
    </row>
    <row r="20" spans="1:15">
      <c r="B20" s="152" t="s">
        <v>353</v>
      </c>
      <c r="C20" s="152" t="s">
        <v>354</v>
      </c>
      <c r="D20" s="152" t="s">
        <v>247</v>
      </c>
      <c r="E20" s="165" t="s">
        <v>355</v>
      </c>
      <c r="F20" s="165"/>
      <c r="G20" s="229"/>
      <c r="H20" s="299">
        <f>H126</f>
        <v>0</v>
      </c>
      <c r="I20" s="299">
        <f>I126</f>
        <v>0</v>
      </c>
      <c r="J20" s="299">
        <f>J126</f>
        <v>0</v>
      </c>
      <c r="K20" s="299">
        <f>K126</f>
        <v>0</v>
      </c>
    </row>
    <row r="21" spans="1:15">
      <c r="B21" s="152" t="s">
        <v>356</v>
      </c>
      <c r="C21" s="152" t="s">
        <v>357</v>
      </c>
      <c r="D21" s="152" t="s">
        <v>247</v>
      </c>
      <c r="E21" s="165" t="s">
        <v>358</v>
      </c>
      <c r="F21" s="165"/>
      <c r="G21" s="299">
        <f>G141</f>
        <v>0</v>
      </c>
      <c r="H21" s="229"/>
      <c r="I21" s="229"/>
      <c r="J21" s="229"/>
      <c r="K21" s="229"/>
    </row>
    <row r="22" spans="1:15">
      <c r="B22" s="152" t="s">
        <v>359</v>
      </c>
      <c r="C22" s="152" t="s">
        <v>360</v>
      </c>
      <c r="D22" s="152" t="s">
        <v>247</v>
      </c>
      <c r="E22" s="165" t="s">
        <v>361</v>
      </c>
      <c r="F22" s="165"/>
      <c r="G22" s="299">
        <f>G14+G15+G16+G17+G18+G19+G20+G21</f>
        <v>0</v>
      </c>
      <c r="H22" s="299">
        <f>H14+H15+H16+H17+H18+H19+H20+H21</f>
        <v>0</v>
      </c>
      <c r="I22" s="299">
        <f>I14+I15+I16+I17+I18+I19+I20+I21</f>
        <v>0</v>
      </c>
      <c r="J22" s="299">
        <f>J14+J15+J16+J17+J18+J19+J20+J21</f>
        <v>0</v>
      </c>
      <c r="K22" s="299">
        <f>K14+K15+K16+K17+K18+K19+K20+K21</f>
        <v>0</v>
      </c>
    </row>
    <row r="23" spans="1:15"/>
    <row r="24" spans="1:15"/>
    <row r="25" spans="1:15" ht="17.5">
      <c r="A25" s="122" t="s">
        <v>362</v>
      </c>
      <c r="B25" s="122"/>
      <c r="C25" s="122"/>
      <c r="D25" s="122"/>
      <c r="E25" s="122"/>
      <c r="F25" s="122"/>
      <c r="G25" s="122"/>
      <c r="H25" s="122"/>
      <c r="I25" s="122"/>
      <c r="J25" s="122"/>
      <c r="K25" s="122"/>
      <c r="L25" s="122"/>
      <c r="M25" s="122"/>
      <c r="N25" s="122"/>
    </row>
    <row r="26" spans="1:15" ht="15" thickBot="1">
      <c r="B26" s="156" t="s">
        <v>363</v>
      </c>
    </row>
    <row r="27" spans="1:15" ht="15" thickBot="1">
      <c r="B27" s="164"/>
      <c r="C27" s="154"/>
      <c r="D27" s="154" t="s">
        <v>211</v>
      </c>
      <c r="E27" s="154" t="s">
        <v>335</v>
      </c>
      <c r="F27" s="154"/>
      <c r="G27" s="460" t="s">
        <v>235</v>
      </c>
      <c r="H27" s="461"/>
      <c r="I27" s="461"/>
      <c r="J27" s="461"/>
      <c r="K27" s="462"/>
      <c r="L27" s="159"/>
      <c r="M27" s="159"/>
      <c r="N27" s="159"/>
      <c r="O27" s="159"/>
    </row>
    <row r="28" spans="1:15">
      <c r="B28" s="164"/>
      <c r="C28" s="159"/>
      <c r="D28" s="159"/>
      <c r="E28" s="159"/>
      <c r="F28" s="159"/>
      <c r="G28" s="41" t="s">
        <v>167</v>
      </c>
      <c r="H28" s="41" t="s">
        <v>7</v>
      </c>
      <c r="I28" s="41" t="s">
        <v>168</v>
      </c>
      <c r="J28" s="41" t="s">
        <v>169</v>
      </c>
      <c r="K28" s="41" t="s">
        <v>170</v>
      </c>
      <c r="L28" s="159"/>
      <c r="M28" s="159"/>
      <c r="N28" s="159"/>
      <c r="O28" s="159"/>
    </row>
    <row r="29" spans="1:15">
      <c r="B29" s="164"/>
      <c r="C29" s="159"/>
      <c r="D29" s="159"/>
      <c r="E29" s="159"/>
      <c r="F29" s="159"/>
      <c r="G29" s="163"/>
      <c r="H29" s="163"/>
      <c r="I29" s="163"/>
      <c r="J29" s="163"/>
      <c r="K29" s="163"/>
      <c r="L29" s="159"/>
      <c r="M29" s="159"/>
      <c r="N29" s="159"/>
      <c r="O29" s="159"/>
    </row>
    <row r="30" spans="1:15">
      <c r="B30" s="155" t="s">
        <v>364</v>
      </c>
      <c r="C30" s="160" t="s">
        <v>365</v>
      </c>
      <c r="D30" s="160" t="s">
        <v>247</v>
      </c>
      <c r="E30" s="160" t="s">
        <v>366</v>
      </c>
      <c r="F30" s="160"/>
      <c r="G30" s="298"/>
      <c r="H30" s="298"/>
      <c r="I30" s="298"/>
      <c r="J30" s="298"/>
      <c r="K30" s="298"/>
      <c r="L30" s="159"/>
      <c r="M30" s="159"/>
      <c r="N30" s="159"/>
      <c r="O30" s="159"/>
    </row>
    <row r="31" spans="1:15" ht="81">
      <c r="B31" s="155" t="s">
        <v>367</v>
      </c>
      <c r="C31" s="160" t="s">
        <v>365</v>
      </c>
      <c r="D31" s="160" t="s">
        <v>247</v>
      </c>
      <c r="E31" s="160" t="s">
        <v>368</v>
      </c>
      <c r="F31" s="160"/>
      <c r="G31" s="298"/>
      <c r="H31" s="298"/>
      <c r="I31" s="298"/>
      <c r="J31" s="298"/>
      <c r="K31" s="298"/>
      <c r="L31" s="159"/>
      <c r="M31" s="159"/>
      <c r="N31" s="159"/>
      <c r="O31" s="159"/>
    </row>
    <row r="32" spans="1:15" ht="81">
      <c r="B32" s="155" t="s">
        <v>369</v>
      </c>
      <c r="C32" s="160" t="s">
        <v>365</v>
      </c>
      <c r="D32" s="160" t="s">
        <v>247</v>
      </c>
      <c r="E32" s="160" t="s">
        <v>370</v>
      </c>
      <c r="F32" s="160"/>
      <c r="G32" s="298"/>
      <c r="H32" s="298"/>
      <c r="I32" s="298"/>
      <c r="J32" s="298"/>
      <c r="K32" s="298"/>
      <c r="L32" s="159"/>
      <c r="M32" s="159"/>
      <c r="N32" s="159"/>
      <c r="O32" s="159"/>
    </row>
    <row r="33" spans="1:15" ht="40.5">
      <c r="B33" s="155" t="s">
        <v>371</v>
      </c>
      <c r="C33" s="160" t="s">
        <v>365</v>
      </c>
      <c r="D33" s="160" t="s">
        <v>247</v>
      </c>
      <c r="E33" s="160" t="s">
        <v>372</v>
      </c>
      <c r="F33" s="160"/>
      <c r="G33" s="298"/>
      <c r="H33" s="298"/>
      <c r="I33" s="298"/>
      <c r="J33" s="298"/>
      <c r="K33" s="298"/>
      <c r="L33" s="159"/>
      <c r="M33" s="159"/>
      <c r="N33" s="159"/>
      <c r="O33" s="159"/>
    </row>
    <row r="34" spans="1:15" ht="40.5">
      <c r="B34" s="155" t="s">
        <v>373</v>
      </c>
      <c r="C34" s="160" t="s">
        <v>365</v>
      </c>
      <c r="D34" s="160" t="s">
        <v>247</v>
      </c>
      <c r="E34" s="160" t="s">
        <v>374</v>
      </c>
      <c r="F34" s="160"/>
      <c r="G34" s="298"/>
      <c r="H34" s="298"/>
      <c r="I34" s="298"/>
      <c r="J34" s="298"/>
      <c r="K34" s="298"/>
      <c r="L34" s="159"/>
      <c r="M34" s="159"/>
      <c r="N34" s="159"/>
      <c r="O34" s="159"/>
    </row>
    <row r="35" spans="1:15" ht="40.5">
      <c r="B35" s="155" t="s">
        <v>375</v>
      </c>
      <c r="C35" s="160" t="s">
        <v>365</v>
      </c>
      <c r="D35" s="160" t="s">
        <v>247</v>
      </c>
      <c r="E35" s="160" t="s">
        <v>376</v>
      </c>
      <c r="F35" s="160"/>
      <c r="G35" s="298"/>
      <c r="H35" s="298"/>
      <c r="I35" s="298"/>
      <c r="J35" s="298"/>
      <c r="K35" s="298"/>
      <c r="L35" s="159"/>
      <c r="M35" s="159"/>
      <c r="N35" s="159"/>
      <c r="O35" s="159"/>
    </row>
    <row r="36" spans="1:15" ht="40.5">
      <c r="B36" s="155" t="s">
        <v>377</v>
      </c>
      <c r="C36" s="160" t="s">
        <v>365</v>
      </c>
      <c r="D36" s="160" t="s">
        <v>247</v>
      </c>
      <c r="E36" s="160" t="s">
        <v>378</v>
      </c>
      <c r="F36" s="160"/>
      <c r="G36" s="298"/>
      <c r="H36" s="298"/>
      <c r="I36" s="298"/>
      <c r="J36" s="298"/>
      <c r="K36" s="298"/>
      <c r="L36" s="159"/>
      <c r="M36" s="159"/>
      <c r="N36" s="159"/>
      <c r="O36" s="159"/>
    </row>
    <row r="37" spans="1:15" ht="67.5">
      <c r="B37" s="155" t="s">
        <v>379</v>
      </c>
      <c r="C37" s="160" t="s">
        <v>365</v>
      </c>
      <c r="D37" s="160" t="s">
        <v>247</v>
      </c>
      <c r="E37" s="160" t="s">
        <v>380</v>
      </c>
      <c r="F37" s="160"/>
      <c r="G37" s="298"/>
      <c r="H37" s="298"/>
      <c r="I37" s="298"/>
      <c r="J37" s="298"/>
      <c r="K37" s="298"/>
      <c r="L37" s="159"/>
      <c r="M37" s="159"/>
      <c r="N37" s="159"/>
      <c r="O37" s="159"/>
    </row>
    <row r="38" spans="1:15" ht="40.5">
      <c r="B38" s="155" t="s">
        <v>381</v>
      </c>
      <c r="C38" s="160" t="s">
        <v>365</v>
      </c>
      <c r="D38" s="160" t="s">
        <v>247</v>
      </c>
      <c r="E38" s="160" t="s">
        <v>382</v>
      </c>
      <c r="F38" s="160"/>
      <c r="G38" s="298"/>
      <c r="H38" s="298"/>
      <c r="I38" s="298"/>
      <c r="J38" s="298"/>
      <c r="K38" s="298"/>
      <c r="L38" s="159"/>
      <c r="M38" s="159"/>
      <c r="N38" s="159"/>
      <c r="O38" s="159"/>
    </row>
    <row r="39" spans="1:15" ht="54">
      <c r="B39" s="155" t="s">
        <v>383</v>
      </c>
      <c r="C39" s="160" t="s">
        <v>365</v>
      </c>
      <c r="D39" s="160" t="s">
        <v>247</v>
      </c>
      <c r="E39" s="160" t="s">
        <v>384</v>
      </c>
      <c r="F39" s="160"/>
      <c r="G39" s="298"/>
      <c r="H39" s="298"/>
      <c r="I39" s="298"/>
      <c r="J39" s="298"/>
      <c r="K39" s="298"/>
      <c r="L39" s="159"/>
      <c r="M39" s="159"/>
      <c r="N39" s="159"/>
      <c r="O39" s="159"/>
    </row>
    <row r="40" spans="1:15" ht="27">
      <c r="B40" s="155" t="s">
        <v>385</v>
      </c>
      <c r="C40" s="160" t="s">
        <v>386</v>
      </c>
      <c r="D40" s="160" t="s">
        <v>247</v>
      </c>
      <c r="E40" s="160" t="s">
        <v>387</v>
      </c>
      <c r="F40" s="160"/>
      <c r="G40" s="235">
        <f>G52</f>
        <v>0</v>
      </c>
      <c r="H40" s="235">
        <f>H52</f>
        <v>0</v>
      </c>
      <c r="I40" s="235">
        <f>I52</f>
        <v>0</v>
      </c>
      <c r="J40" s="235">
        <f>J52</f>
        <v>0</v>
      </c>
      <c r="K40" s="235">
        <f>K52</f>
        <v>0</v>
      </c>
      <c r="L40" s="159"/>
      <c r="M40" s="159"/>
      <c r="N40" s="159"/>
      <c r="O40" s="159"/>
    </row>
    <row r="41" spans="1:15">
      <c r="B41" s="160" t="s">
        <v>388</v>
      </c>
      <c r="C41" s="160"/>
      <c r="D41" s="160" t="s">
        <v>247</v>
      </c>
      <c r="E41" s="160" t="s">
        <v>338</v>
      </c>
      <c r="F41" s="160"/>
      <c r="G41" s="273">
        <f>SUM(G30:G40)</f>
        <v>0</v>
      </c>
      <c r="H41" s="273">
        <f>SUM(H30:H40)</f>
        <v>0</v>
      </c>
      <c r="I41" s="273">
        <f>SUM(I30:I40)</f>
        <v>0</v>
      </c>
      <c r="J41" s="273">
        <f>SUM(J30:J40)</f>
        <v>0</v>
      </c>
      <c r="K41" s="273">
        <f>SUM(K30:K40)</f>
        <v>0</v>
      </c>
      <c r="L41" s="159"/>
      <c r="M41" s="159"/>
      <c r="N41" s="159"/>
      <c r="O41" s="159"/>
    </row>
    <row r="42" spans="1:15">
      <c r="B42" s="159"/>
      <c r="C42" s="159"/>
      <c r="D42" s="159"/>
      <c r="E42" s="159"/>
      <c r="F42" s="159"/>
      <c r="G42" s="159"/>
      <c r="H42" s="159"/>
      <c r="I42" s="159"/>
      <c r="J42" s="159"/>
      <c r="K42" s="159"/>
      <c r="L42" s="159"/>
      <c r="M42" s="159"/>
      <c r="N42" s="159"/>
      <c r="O42" s="159"/>
    </row>
    <row r="43" spans="1:15">
      <c r="B43" s="159"/>
      <c r="C43" s="159"/>
      <c r="D43" s="159"/>
      <c r="E43" s="159"/>
      <c r="F43" s="159"/>
      <c r="G43" s="159"/>
      <c r="H43" s="159"/>
      <c r="I43" s="159"/>
      <c r="J43" s="159"/>
      <c r="K43" s="159"/>
      <c r="L43" s="159"/>
      <c r="M43" s="159"/>
      <c r="N43" s="159"/>
      <c r="O43" s="159"/>
    </row>
    <row r="44" spans="1:15">
      <c r="B44" s="159"/>
      <c r="C44" s="159"/>
      <c r="D44" s="159"/>
      <c r="E44" s="159"/>
      <c r="F44" s="159"/>
      <c r="G44" s="159"/>
      <c r="H44" s="159"/>
      <c r="I44" s="159"/>
      <c r="J44" s="159"/>
      <c r="K44" s="159"/>
      <c r="L44" s="159"/>
      <c r="M44" s="159"/>
      <c r="N44" s="159"/>
      <c r="O44" s="159"/>
    </row>
    <row r="45" spans="1:15" ht="18.5">
      <c r="A45" s="122" t="s">
        <v>389</v>
      </c>
      <c r="B45" s="122"/>
      <c r="C45" s="122"/>
      <c r="D45" s="122"/>
      <c r="E45" s="122"/>
      <c r="F45" s="122"/>
      <c r="G45" s="122"/>
      <c r="H45" s="122"/>
      <c r="I45" s="122"/>
      <c r="J45" s="122"/>
      <c r="K45" s="122"/>
      <c r="L45" s="122"/>
      <c r="M45" s="122"/>
      <c r="N45" s="122"/>
      <c r="O45" s="159"/>
    </row>
    <row r="46" spans="1:15" ht="15" thickBot="1">
      <c r="B46" s="156" t="s">
        <v>390</v>
      </c>
      <c r="C46" s="159"/>
      <c r="D46" s="159"/>
      <c r="E46" s="159"/>
      <c r="F46" s="159"/>
      <c r="G46" s="159"/>
      <c r="H46" s="159"/>
      <c r="I46" s="159"/>
      <c r="J46" s="159"/>
      <c r="K46" s="159"/>
      <c r="L46" s="159"/>
      <c r="M46" s="159"/>
      <c r="N46" s="159"/>
      <c r="O46" s="159"/>
    </row>
    <row r="47" spans="1:15" ht="15" thickBot="1">
      <c r="B47" s="159"/>
      <c r="C47" s="159"/>
      <c r="D47" s="159"/>
      <c r="E47" s="159"/>
      <c r="F47" s="159"/>
      <c r="G47" s="460" t="s">
        <v>235</v>
      </c>
      <c r="H47" s="461"/>
      <c r="I47" s="461"/>
      <c r="J47" s="461"/>
      <c r="K47" s="462"/>
      <c r="L47" s="159"/>
      <c r="M47" s="159"/>
      <c r="N47" s="159"/>
      <c r="O47" s="159"/>
    </row>
    <row r="48" spans="1:15">
      <c r="B48" s="159"/>
      <c r="C48" s="159"/>
      <c r="D48" s="159"/>
      <c r="E48" s="159"/>
      <c r="F48" s="159"/>
      <c r="G48" s="41" t="s">
        <v>167</v>
      </c>
      <c r="H48" s="41" t="s">
        <v>7</v>
      </c>
      <c r="I48" s="41" t="s">
        <v>168</v>
      </c>
      <c r="J48" s="41" t="s">
        <v>169</v>
      </c>
      <c r="K48" s="41" t="s">
        <v>170</v>
      </c>
      <c r="L48" s="159"/>
      <c r="M48" s="159"/>
      <c r="N48" s="159"/>
      <c r="O48" s="159"/>
    </row>
    <row r="49" spans="1:15">
      <c r="B49" s="155"/>
      <c r="C49" s="155"/>
      <c r="D49" s="155"/>
      <c r="E49" s="155"/>
      <c r="F49" s="155"/>
      <c r="G49" s="155"/>
      <c r="H49" s="159"/>
      <c r="I49" s="159"/>
      <c r="J49" s="159"/>
      <c r="K49" s="159"/>
      <c r="L49" s="159"/>
      <c r="M49" s="159"/>
      <c r="N49" s="159"/>
      <c r="O49" s="159"/>
    </row>
    <row r="50" spans="1:15" ht="81">
      <c r="B50" s="155" t="s">
        <v>391</v>
      </c>
      <c r="C50" s="155"/>
      <c r="D50" s="160" t="s">
        <v>247</v>
      </c>
      <c r="E50" s="162" t="s">
        <v>392</v>
      </c>
      <c r="F50" s="162"/>
      <c r="G50" s="298"/>
      <c r="H50" s="298"/>
      <c r="I50" s="298"/>
      <c r="J50" s="298"/>
      <c r="K50" s="298"/>
      <c r="L50" s="159"/>
      <c r="M50" s="159"/>
      <c r="N50" s="159"/>
      <c r="O50" s="159"/>
    </row>
    <row r="51" spans="1:15" ht="94.5">
      <c r="B51" s="155" t="s">
        <v>393</v>
      </c>
      <c r="C51" s="155"/>
      <c r="D51" s="160" t="s">
        <v>247</v>
      </c>
      <c r="E51" s="162" t="s">
        <v>394</v>
      </c>
      <c r="F51" s="162"/>
      <c r="G51" s="298"/>
      <c r="H51" s="298"/>
      <c r="I51" s="298"/>
      <c r="J51" s="298"/>
      <c r="K51" s="298"/>
    </row>
    <row r="52" spans="1:15" ht="27">
      <c r="B52" s="155" t="s">
        <v>385</v>
      </c>
      <c r="C52" s="155"/>
      <c r="D52" s="160" t="s">
        <v>247</v>
      </c>
      <c r="E52" s="161" t="s">
        <v>387</v>
      </c>
      <c r="F52" s="161"/>
      <c r="G52" s="273">
        <f>G50-G51</f>
        <v>0</v>
      </c>
      <c r="H52" s="273">
        <f>H50-H51</f>
        <v>0</v>
      </c>
      <c r="I52" s="273">
        <f>I50-I51</f>
        <v>0</v>
      </c>
      <c r="J52" s="273">
        <f>J50-J51</f>
        <v>0</v>
      </c>
      <c r="K52" s="273">
        <f>K50-K51</f>
        <v>0</v>
      </c>
    </row>
    <row r="53" spans="1:15">
      <c r="B53" s="155"/>
      <c r="C53" s="155"/>
      <c r="D53" s="155"/>
      <c r="E53" s="155"/>
      <c r="F53" s="155"/>
      <c r="G53" s="155"/>
    </row>
    <row r="54" spans="1:15">
      <c r="B54" s="155"/>
      <c r="C54" s="155"/>
      <c r="D54" s="155"/>
      <c r="E54" s="155"/>
      <c r="F54" s="155"/>
      <c r="G54" s="155"/>
    </row>
    <row r="55" spans="1:15">
      <c r="B55" s="155"/>
      <c r="C55" s="155"/>
      <c r="E55" s="155"/>
      <c r="F55" s="155"/>
      <c r="G55" s="155"/>
    </row>
    <row r="56" spans="1:15" ht="17.5">
      <c r="A56" s="122" t="s">
        <v>395</v>
      </c>
      <c r="B56" s="122"/>
      <c r="C56" s="122"/>
      <c r="D56" s="122"/>
      <c r="E56" s="122"/>
      <c r="F56" s="122"/>
      <c r="G56" s="122"/>
      <c r="H56" s="122"/>
      <c r="I56" s="122"/>
      <c r="J56" s="122"/>
      <c r="K56" s="122"/>
      <c r="L56" s="122"/>
      <c r="M56" s="122"/>
      <c r="N56" s="122"/>
    </row>
    <row r="57" spans="1:15" ht="15" thickBot="1">
      <c r="B57" s="156" t="s">
        <v>334</v>
      </c>
    </row>
    <row r="58" spans="1:15" ht="15" thickBot="1">
      <c r="D58" s="154" t="s">
        <v>211</v>
      </c>
      <c r="E58" s="154" t="s">
        <v>335</v>
      </c>
      <c r="F58" s="154"/>
      <c r="G58" s="460" t="s">
        <v>235</v>
      </c>
      <c r="H58" s="461"/>
      <c r="I58" s="461"/>
      <c r="J58" s="461"/>
      <c r="K58" s="462"/>
    </row>
    <row r="59" spans="1:15">
      <c r="B59" s="155"/>
      <c r="C59" s="155"/>
      <c r="D59" s="155"/>
      <c r="E59" s="155"/>
      <c r="F59" s="155"/>
      <c r="G59" s="41" t="s">
        <v>167</v>
      </c>
      <c r="H59" s="41" t="s">
        <v>7</v>
      </c>
      <c r="I59" s="41" t="s">
        <v>168</v>
      </c>
      <c r="J59" s="41" t="s">
        <v>169</v>
      </c>
      <c r="K59" s="41" t="s">
        <v>170</v>
      </c>
      <c r="L59" s="155"/>
      <c r="M59" s="155"/>
      <c r="N59" s="155"/>
    </row>
    <row r="60" spans="1:15">
      <c r="B60" s="155" t="s">
        <v>396</v>
      </c>
      <c r="C60" s="155"/>
      <c r="D60" s="155"/>
      <c r="E60" s="155"/>
      <c r="F60" s="155"/>
      <c r="G60" s="155"/>
      <c r="H60" s="155"/>
      <c r="I60" s="155"/>
      <c r="J60" s="155"/>
      <c r="K60" s="155"/>
      <c r="L60" s="155"/>
      <c r="M60" s="155"/>
      <c r="N60" s="155"/>
    </row>
    <row r="61" spans="1:15" ht="67.5">
      <c r="B61" s="155" t="s">
        <v>397</v>
      </c>
      <c r="C61" s="155"/>
      <c r="D61" s="160" t="s">
        <v>247</v>
      </c>
      <c r="E61" s="155"/>
      <c r="F61" s="155"/>
      <c r="G61" s="298"/>
      <c r="H61" s="298"/>
      <c r="I61" s="298"/>
      <c r="J61" s="298"/>
      <c r="K61" s="298"/>
      <c r="L61" s="155"/>
      <c r="M61" s="155"/>
      <c r="N61" s="155"/>
    </row>
    <row r="62" spans="1:15" ht="108">
      <c r="B62" s="155" t="s">
        <v>398</v>
      </c>
      <c r="C62" s="155"/>
      <c r="D62" s="160" t="s">
        <v>247</v>
      </c>
      <c r="E62" s="155"/>
      <c r="F62" s="155"/>
      <c r="G62" s="298"/>
      <c r="H62" s="298"/>
      <c r="I62" s="298"/>
      <c r="J62" s="298"/>
      <c r="K62" s="298"/>
      <c r="L62" s="155"/>
      <c r="M62" s="155"/>
      <c r="N62" s="155"/>
    </row>
    <row r="63" spans="1:15">
      <c r="B63" s="155" t="s">
        <v>339</v>
      </c>
      <c r="C63" s="155"/>
      <c r="D63" s="160" t="s">
        <v>247</v>
      </c>
      <c r="E63" s="155" t="s">
        <v>341</v>
      </c>
      <c r="F63" s="155"/>
      <c r="G63" s="273">
        <f>G61-G62</f>
        <v>0</v>
      </c>
      <c r="H63" s="273">
        <f>H61-H62</f>
        <v>0</v>
      </c>
      <c r="I63" s="273">
        <f>I61-I62</f>
        <v>0</v>
      </c>
      <c r="J63" s="273">
        <f>J61-J62</f>
        <v>0</v>
      </c>
      <c r="K63" s="273">
        <f>K61-K62</f>
        <v>0</v>
      </c>
      <c r="L63" s="155"/>
      <c r="M63" s="155"/>
      <c r="N63" s="155"/>
    </row>
    <row r="64" spans="1:15">
      <c r="B64" s="155"/>
      <c r="C64" s="155"/>
      <c r="D64" s="155"/>
      <c r="E64" s="155"/>
      <c r="F64" s="155"/>
      <c r="G64" s="155"/>
      <c r="H64" s="155"/>
      <c r="I64" s="155"/>
      <c r="J64" s="155"/>
      <c r="K64" s="155"/>
      <c r="L64" s="155"/>
      <c r="M64" s="155"/>
      <c r="N64" s="155"/>
    </row>
    <row r="65" spans="1:14">
      <c r="B65" s="155"/>
      <c r="C65" s="155"/>
      <c r="D65" s="155"/>
      <c r="E65" s="155"/>
      <c r="F65" s="155"/>
      <c r="G65" s="155"/>
      <c r="H65" s="155"/>
      <c r="I65" s="155"/>
      <c r="J65" s="155"/>
      <c r="K65" s="155"/>
      <c r="L65" s="155"/>
      <c r="M65" s="155"/>
      <c r="N65" s="155"/>
    </row>
    <row r="66" spans="1:14" ht="17.5">
      <c r="A66" s="122" t="s">
        <v>399</v>
      </c>
      <c r="B66" s="122"/>
      <c r="C66" s="122"/>
      <c r="D66" s="122"/>
      <c r="E66" s="122"/>
      <c r="F66" s="122"/>
      <c r="G66" s="122"/>
      <c r="H66" s="122"/>
      <c r="I66" s="122"/>
      <c r="J66" s="122"/>
      <c r="K66" s="122"/>
      <c r="L66" s="122"/>
      <c r="M66" s="122"/>
      <c r="N66" s="122"/>
    </row>
    <row r="67" spans="1:14" ht="15" thickBot="1">
      <c r="B67" s="156" t="s">
        <v>334</v>
      </c>
      <c r="C67" s="155"/>
      <c r="D67" s="155"/>
      <c r="E67" s="155"/>
      <c r="F67" s="155"/>
      <c r="G67" s="155"/>
      <c r="H67" s="155"/>
      <c r="I67" s="155"/>
      <c r="J67" s="155"/>
      <c r="K67" s="155"/>
      <c r="L67" s="155"/>
      <c r="M67" s="155"/>
      <c r="N67" s="155"/>
    </row>
    <row r="68" spans="1:14" ht="15" thickBot="1">
      <c r="B68" s="155"/>
      <c r="C68" s="155"/>
      <c r="D68" s="154" t="s">
        <v>211</v>
      </c>
      <c r="E68" s="154" t="s">
        <v>335</v>
      </c>
      <c r="F68" s="154"/>
      <c r="G68" s="460" t="s">
        <v>235</v>
      </c>
      <c r="H68" s="461"/>
      <c r="I68" s="461"/>
      <c r="J68" s="461"/>
      <c r="K68" s="462"/>
      <c r="L68" s="155"/>
      <c r="M68" s="155"/>
      <c r="N68" s="155"/>
    </row>
    <row r="69" spans="1:14">
      <c r="G69" s="41" t="s">
        <v>167</v>
      </c>
      <c r="H69" s="41" t="s">
        <v>7</v>
      </c>
      <c r="I69" s="41" t="s">
        <v>168</v>
      </c>
      <c r="J69" s="41" t="s">
        <v>169</v>
      </c>
      <c r="K69" s="41" t="s">
        <v>170</v>
      </c>
    </row>
    <row r="70" spans="1:14" ht="40.5">
      <c r="B70" s="155" t="s">
        <v>400</v>
      </c>
      <c r="C70" s="155"/>
      <c r="D70" s="155"/>
      <c r="E70" s="155"/>
      <c r="F70" s="155"/>
      <c r="G70" s="155"/>
      <c r="H70" s="155"/>
      <c r="I70" s="155"/>
      <c r="J70" s="155"/>
      <c r="K70" s="155"/>
    </row>
    <row r="71" spans="1:14" ht="81">
      <c r="B71" s="155" t="s">
        <v>401</v>
      </c>
      <c r="C71" s="155"/>
      <c r="D71" s="155" t="s">
        <v>247</v>
      </c>
      <c r="E71" s="155"/>
      <c r="F71" s="155"/>
      <c r="G71" s="298"/>
      <c r="H71" s="298"/>
      <c r="I71" s="298"/>
      <c r="J71" s="298"/>
      <c r="K71" s="298"/>
    </row>
    <row r="72" spans="1:14" ht="121.5">
      <c r="B72" s="155" t="s">
        <v>402</v>
      </c>
      <c r="C72" s="155"/>
      <c r="D72" s="155" t="s">
        <v>247</v>
      </c>
      <c r="E72" s="155"/>
      <c r="F72" s="155"/>
      <c r="G72" s="298"/>
      <c r="H72" s="298"/>
      <c r="I72" s="298"/>
      <c r="J72" s="298"/>
      <c r="K72" s="298"/>
    </row>
    <row r="73" spans="1:14">
      <c r="B73" s="155" t="s">
        <v>342</v>
      </c>
      <c r="C73" s="155"/>
      <c r="D73" s="155" t="s">
        <v>247</v>
      </c>
      <c r="E73" s="155" t="s">
        <v>343</v>
      </c>
      <c r="F73" s="155"/>
      <c r="G73" s="273">
        <f>+G71-G72</f>
        <v>0</v>
      </c>
      <c r="H73" s="273">
        <f>+H71-H72</f>
        <v>0</v>
      </c>
      <c r="I73" s="273">
        <f>+I71-I72</f>
        <v>0</v>
      </c>
      <c r="J73" s="273">
        <f>+J71-J72</f>
        <v>0</v>
      </c>
      <c r="K73" s="273">
        <f>+K71-K72</f>
        <v>0</v>
      </c>
    </row>
    <row r="74" spans="1:14">
      <c r="B74" s="155"/>
      <c r="C74" s="155"/>
      <c r="D74" s="155"/>
      <c r="E74" s="155"/>
      <c r="F74" s="155"/>
      <c r="G74" s="155"/>
      <c r="H74" s="155"/>
      <c r="I74" s="155"/>
      <c r="J74" s="155"/>
      <c r="K74" s="155"/>
    </row>
    <row r="75" spans="1:14">
      <c r="B75" s="155"/>
      <c r="C75" s="155"/>
      <c r="D75" s="155"/>
      <c r="E75" s="155"/>
      <c r="F75" s="155"/>
      <c r="G75" s="155"/>
      <c r="H75" s="155"/>
      <c r="I75" s="155"/>
      <c r="J75" s="155"/>
      <c r="K75" s="155"/>
    </row>
    <row r="76" spans="1:14" ht="17.5">
      <c r="A76" s="122" t="s">
        <v>403</v>
      </c>
      <c r="B76" s="122"/>
      <c r="C76" s="122"/>
      <c r="D76" s="122"/>
      <c r="E76" s="122"/>
      <c r="F76" s="122"/>
      <c r="G76" s="122"/>
      <c r="H76" s="122"/>
      <c r="I76" s="122"/>
      <c r="J76" s="122"/>
      <c r="K76" s="122"/>
      <c r="L76" s="122"/>
      <c r="M76" s="122"/>
      <c r="N76" s="122"/>
    </row>
    <row r="77" spans="1:14" ht="15" thickBot="1">
      <c r="B77" s="156" t="s">
        <v>404</v>
      </c>
    </row>
    <row r="78" spans="1:14" ht="15" thickBot="1">
      <c r="D78" s="154" t="s">
        <v>211</v>
      </c>
      <c r="E78" s="154" t="s">
        <v>335</v>
      </c>
      <c r="F78" s="154"/>
      <c r="G78" s="460" t="s">
        <v>235</v>
      </c>
      <c r="H78" s="461"/>
      <c r="I78" s="461"/>
      <c r="J78" s="461"/>
      <c r="K78" s="462"/>
    </row>
    <row r="79" spans="1:14">
      <c r="G79" s="41" t="s">
        <v>167</v>
      </c>
      <c r="H79" s="41" t="s">
        <v>7</v>
      </c>
      <c r="I79" s="41" t="s">
        <v>168</v>
      </c>
      <c r="J79" s="41" t="s">
        <v>169</v>
      </c>
      <c r="K79" s="41" t="s">
        <v>170</v>
      </c>
    </row>
    <row r="80" spans="1:14"/>
    <row r="81" spans="1:14" ht="67.5">
      <c r="B81" s="155" t="s">
        <v>405</v>
      </c>
      <c r="C81" s="155"/>
      <c r="D81" s="155" t="s">
        <v>247</v>
      </c>
      <c r="E81" s="155" t="s">
        <v>346</v>
      </c>
      <c r="F81" s="155"/>
      <c r="G81" s="298"/>
      <c r="H81" s="298"/>
      <c r="I81" s="298"/>
      <c r="J81" s="298"/>
      <c r="K81" s="298"/>
    </row>
    <row r="82" spans="1:14"/>
    <row r="83" spans="1:14"/>
    <row r="84" spans="1:14" ht="17.5">
      <c r="A84" s="122" t="s">
        <v>406</v>
      </c>
      <c r="B84" s="122"/>
      <c r="C84" s="122"/>
      <c r="D84" s="122"/>
      <c r="E84" s="122"/>
      <c r="F84" s="122"/>
      <c r="G84" s="122"/>
      <c r="H84" s="122"/>
      <c r="I84" s="122"/>
      <c r="J84" s="122"/>
      <c r="K84" s="122"/>
      <c r="L84" s="122"/>
      <c r="M84" s="122"/>
      <c r="N84" s="122"/>
    </row>
    <row r="85" spans="1:14" ht="15" thickBot="1">
      <c r="B85" s="156" t="s">
        <v>407</v>
      </c>
    </row>
    <row r="86" spans="1:14" ht="15" thickBot="1">
      <c r="D86" s="154" t="s">
        <v>211</v>
      </c>
      <c r="E86" s="154" t="s">
        <v>335</v>
      </c>
      <c r="F86" s="154"/>
      <c r="G86" s="460" t="s">
        <v>235</v>
      </c>
      <c r="H86" s="461"/>
      <c r="I86" s="461"/>
      <c r="J86" s="461"/>
      <c r="K86" s="462"/>
    </row>
    <row r="87" spans="1:14">
      <c r="G87" s="41" t="s">
        <v>167</v>
      </c>
      <c r="H87" s="41" t="s">
        <v>7</v>
      </c>
      <c r="I87" s="41" t="s">
        <v>168</v>
      </c>
      <c r="J87" s="41" t="s">
        <v>169</v>
      </c>
      <c r="K87" s="41" t="s">
        <v>170</v>
      </c>
    </row>
    <row r="88" spans="1:14"/>
    <row r="89" spans="1:14">
      <c r="B89" s="155" t="s">
        <v>408</v>
      </c>
      <c r="C89" s="155"/>
      <c r="D89" s="155" t="s">
        <v>247</v>
      </c>
      <c r="E89" s="155" t="s">
        <v>408</v>
      </c>
      <c r="F89" s="155"/>
      <c r="G89" s="298"/>
      <c r="H89" s="298"/>
      <c r="I89" s="298"/>
      <c r="J89" s="298"/>
      <c r="K89" s="298"/>
    </row>
    <row r="90" spans="1:14">
      <c r="B90" s="155"/>
      <c r="C90" s="155"/>
      <c r="D90" s="155"/>
      <c r="E90" s="155"/>
      <c r="F90" s="155"/>
    </row>
    <row r="91" spans="1:14"/>
    <row r="92" spans="1:14" ht="17.5">
      <c r="A92" s="122" t="s">
        <v>409</v>
      </c>
      <c r="B92" s="122"/>
      <c r="C92" s="122"/>
      <c r="D92" s="122"/>
      <c r="E92" s="122"/>
      <c r="F92" s="122"/>
      <c r="G92" s="122"/>
      <c r="H92" s="122"/>
      <c r="I92" s="122"/>
      <c r="J92" s="122"/>
      <c r="K92" s="122"/>
      <c r="L92" s="122"/>
      <c r="M92" s="122"/>
      <c r="N92" s="122"/>
    </row>
    <row r="93" spans="1:14" ht="15" thickBot="1">
      <c r="B93" s="156" t="s">
        <v>410</v>
      </c>
    </row>
    <row r="94" spans="1:14" ht="15" thickBot="1">
      <c r="B94" s="156"/>
      <c r="D94" s="154" t="s">
        <v>211</v>
      </c>
      <c r="E94" s="154" t="s">
        <v>335</v>
      </c>
      <c r="F94" s="154"/>
      <c r="G94" s="460" t="s">
        <v>235</v>
      </c>
      <c r="H94" s="461"/>
      <c r="I94" s="461"/>
      <c r="J94" s="461"/>
      <c r="K94" s="462"/>
    </row>
    <row r="95" spans="1:14">
      <c r="G95" s="41" t="s">
        <v>167</v>
      </c>
      <c r="H95" s="41" t="s">
        <v>7</v>
      </c>
      <c r="I95" s="41" t="s">
        <v>168</v>
      </c>
      <c r="J95" s="41" t="s">
        <v>169</v>
      </c>
      <c r="K95" s="41" t="s">
        <v>170</v>
      </c>
    </row>
    <row r="96" spans="1:14"/>
    <row r="97" spans="1:14" ht="67.5">
      <c r="B97" s="155" t="s">
        <v>411</v>
      </c>
      <c r="D97" s="155" t="s">
        <v>247</v>
      </c>
      <c r="E97" s="155" t="s">
        <v>412</v>
      </c>
      <c r="F97" s="155"/>
      <c r="G97" s="298"/>
      <c r="H97" s="298"/>
      <c r="I97" s="298"/>
      <c r="J97" s="298"/>
      <c r="K97" s="229"/>
    </row>
    <row r="98" spans="1:14" ht="27">
      <c r="B98" s="155" t="s">
        <v>413</v>
      </c>
      <c r="D98" s="155" t="s">
        <v>247</v>
      </c>
      <c r="E98" s="155" t="s">
        <v>414</v>
      </c>
      <c r="F98" s="155"/>
      <c r="G98" s="235">
        <f>G113</f>
        <v>0</v>
      </c>
      <c r="H98" s="235">
        <f>H113</f>
        <v>0</v>
      </c>
      <c r="I98" s="229"/>
      <c r="J98" s="229"/>
      <c r="K98" s="229"/>
    </row>
    <row r="99" spans="1:14" ht="64.5">
      <c r="B99" s="155" t="s">
        <v>415</v>
      </c>
      <c r="D99" s="155" t="s">
        <v>247</v>
      </c>
      <c r="E99" s="155" t="s">
        <v>416</v>
      </c>
      <c r="F99" s="155"/>
      <c r="G99" s="298"/>
      <c r="H99" s="229"/>
      <c r="I99" s="229"/>
      <c r="J99" s="229"/>
      <c r="K99" s="229"/>
    </row>
    <row r="100" spans="1:14" ht="54">
      <c r="B100" s="155" t="s">
        <v>417</v>
      </c>
      <c r="D100" s="155" t="s">
        <v>247</v>
      </c>
      <c r="E100" s="155" t="s">
        <v>418</v>
      </c>
      <c r="F100" s="155"/>
      <c r="G100" s="298"/>
      <c r="H100" s="298"/>
      <c r="I100" s="229"/>
      <c r="J100" s="229"/>
      <c r="K100" s="229"/>
    </row>
    <row r="101" spans="1:14" ht="54">
      <c r="B101" s="155" t="s">
        <v>419</v>
      </c>
      <c r="D101" s="155" t="s">
        <v>247</v>
      </c>
      <c r="E101" s="155" t="s">
        <v>420</v>
      </c>
      <c r="F101" s="155"/>
      <c r="G101" s="298"/>
      <c r="H101" s="298"/>
      <c r="I101" s="229"/>
      <c r="J101" s="227"/>
      <c r="K101" s="229"/>
    </row>
    <row r="102" spans="1:14">
      <c r="B102" s="155" t="s">
        <v>352</v>
      </c>
      <c r="D102" s="155" t="s">
        <v>247</v>
      </c>
      <c r="E102" s="155" t="s">
        <v>352</v>
      </c>
      <c r="F102" s="155"/>
      <c r="G102" s="273">
        <f>G97+G98-G99+G100+G101</f>
        <v>0</v>
      </c>
      <c r="H102" s="273">
        <f>H97+H98+H100+H101</f>
        <v>0</v>
      </c>
      <c r="I102" s="344">
        <f>I97</f>
        <v>0</v>
      </c>
      <c r="J102" s="273">
        <f>J97</f>
        <v>0</v>
      </c>
      <c r="K102" s="345"/>
    </row>
    <row r="103" spans="1:14"/>
    <row r="104" spans="1:14"/>
    <row r="105" spans="1:14" ht="17.5">
      <c r="A105" s="122" t="s">
        <v>421</v>
      </c>
      <c r="B105" s="122"/>
      <c r="C105" s="122"/>
      <c r="D105" s="122"/>
      <c r="E105" s="122"/>
      <c r="F105" s="122"/>
      <c r="G105" s="122"/>
      <c r="H105" s="122"/>
      <c r="I105" s="122"/>
      <c r="J105" s="122"/>
      <c r="K105" s="122"/>
      <c r="L105" s="122"/>
      <c r="M105" s="122"/>
      <c r="N105" s="122"/>
    </row>
    <row r="106" spans="1:14" ht="15" thickBot="1">
      <c r="B106" s="156" t="s">
        <v>422</v>
      </c>
    </row>
    <row r="107" spans="1:14" ht="15" thickBot="1">
      <c r="D107" s="154" t="s">
        <v>211</v>
      </c>
      <c r="E107" s="154" t="s">
        <v>335</v>
      </c>
      <c r="F107" s="154"/>
      <c r="G107" s="460" t="s">
        <v>235</v>
      </c>
      <c r="H107" s="461"/>
      <c r="I107" s="461"/>
      <c r="J107" s="461"/>
      <c r="K107" s="462"/>
    </row>
    <row r="108" spans="1:14">
      <c r="G108" s="41" t="s">
        <v>167</v>
      </c>
      <c r="H108" s="41" t="s">
        <v>7</v>
      </c>
      <c r="I108" s="41" t="s">
        <v>168</v>
      </c>
      <c r="J108" s="41" t="s">
        <v>169</v>
      </c>
      <c r="K108" s="41" t="s">
        <v>170</v>
      </c>
    </row>
    <row r="109" spans="1:14"/>
    <row r="110" spans="1:14" ht="40.5">
      <c r="B110" s="155" t="s">
        <v>423</v>
      </c>
      <c r="D110" s="155" t="s">
        <v>247</v>
      </c>
      <c r="E110" s="155" t="s">
        <v>424</v>
      </c>
      <c r="F110" s="155"/>
      <c r="G110" s="298"/>
      <c r="H110" s="298"/>
      <c r="I110" s="229"/>
      <c r="J110" s="229"/>
      <c r="K110" s="229"/>
    </row>
    <row r="111" spans="1:14" ht="40.5">
      <c r="B111" s="155" t="s">
        <v>425</v>
      </c>
      <c r="D111" s="155" t="s">
        <v>247</v>
      </c>
      <c r="E111" s="155" t="s">
        <v>426</v>
      </c>
      <c r="F111" s="155"/>
      <c r="G111" s="298"/>
      <c r="H111" s="298"/>
      <c r="I111" s="229"/>
      <c r="J111" s="229"/>
      <c r="K111" s="229"/>
    </row>
    <row r="112" spans="1:14" ht="40.5">
      <c r="B112" s="155" t="s">
        <v>427</v>
      </c>
      <c r="D112" s="155" t="s">
        <v>247</v>
      </c>
      <c r="E112" s="155" t="s">
        <v>428</v>
      </c>
      <c r="F112" s="155"/>
      <c r="G112" s="298"/>
      <c r="H112" s="298"/>
      <c r="I112" s="229"/>
      <c r="J112" s="229"/>
      <c r="K112" s="229"/>
    </row>
    <row r="113" spans="1:14">
      <c r="B113" s="159" t="s">
        <v>414</v>
      </c>
      <c r="D113" s="155" t="s">
        <v>247</v>
      </c>
      <c r="E113" s="155" t="s">
        <v>414</v>
      </c>
      <c r="F113" s="155"/>
      <c r="G113" s="273">
        <f>G110+G111+G112</f>
        <v>0</v>
      </c>
      <c r="H113" s="273">
        <f>H110+H111+H112</f>
        <v>0</v>
      </c>
      <c r="I113" s="229"/>
      <c r="J113" s="229"/>
      <c r="K113" s="229"/>
    </row>
    <row r="114" spans="1:14"/>
    <row r="115" spans="1:14"/>
    <row r="116" spans="1:14" ht="17.5">
      <c r="A116" s="122" t="s">
        <v>429</v>
      </c>
      <c r="B116" s="122"/>
      <c r="C116" s="122"/>
      <c r="D116" s="122"/>
      <c r="E116" s="122"/>
      <c r="F116" s="122"/>
      <c r="G116" s="122"/>
      <c r="H116" s="122"/>
      <c r="I116" s="122"/>
      <c r="J116" s="122"/>
      <c r="K116" s="122"/>
      <c r="L116" s="122"/>
      <c r="M116" s="122"/>
      <c r="N116" s="122"/>
    </row>
    <row r="117" spans="1:14" ht="15" thickBot="1">
      <c r="B117" s="156" t="s">
        <v>430</v>
      </c>
    </row>
    <row r="118" spans="1:14" ht="15" thickBot="1">
      <c r="D118" s="154" t="s">
        <v>211</v>
      </c>
      <c r="E118" s="154" t="s">
        <v>335</v>
      </c>
      <c r="F118" s="154"/>
      <c r="G118" s="460" t="s">
        <v>235</v>
      </c>
      <c r="H118" s="461"/>
      <c r="I118" s="461"/>
      <c r="J118" s="461"/>
      <c r="K118" s="462"/>
    </row>
    <row r="119" spans="1:14">
      <c r="G119" s="41" t="s">
        <v>167</v>
      </c>
      <c r="H119" s="41" t="s">
        <v>7</v>
      </c>
      <c r="I119" s="41" t="s">
        <v>168</v>
      </c>
      <c r="J119" s="41" t="s">
        <v>169</v>
      </c>
      <c r="K119" s="41" t="s">
        <v>170</v>
      </c>
    </row>
    <row r="120" spans="1:14">
      <c r="B120" s="155"/>
    </row>
    <row r="121" spans="1:14" ht="27">
      <c r="B121" s="155" t="s">
        <v>431</v>
      </c>
      <c r="D121" s="155" t="s">
        <v>247</v>
      </c>
      <c r="E121" s="153" t="s">
        <v>432</v>
      </c>
      <c r="F121" s="153"/>
      <c r="G121" s="235">
        <f>G22</f>
        <v>0</v>
      </c>
      <c r="H121" s="235">
        <f>H22</f>
        <v>0</v>
      </c>
      <c r="I121" s="235">
        <f>I22</f>
        <v>0</v>
      </c>
      <c r="J121" s="235">
        <f>J22</f>
        <v>0</v>
      </c>
      <c r="K121" s="235">
        <f>K22</f>
        <v>0</v>
      </c>
    </row>
    <row r="122" spans="1:14" ht="27">
      <c r="B122" s="155" t="s">
        <v>433</v>
      </c>
      <c r="D122" s="155" t="s">
        <v>247</v>
      </c>
      <c r="E122" s="153" t="s">
        <v>434</v>
      </c>
      <c r="F122" s="153"/>
      <c r="G122" s="298"/>
      <c r="H122" s="298"/>
      <c r="I122" s="298"/>
      <c r="J122" s="298"/>
      <c r="K122" s="298"/>
    </row>
    <row r="123" spans="1:14" ht="15.5">
      <c r="B123" s="155"/>
      <c r="E123" s="153" t="s">
        <v>435</v>
      </c>
      <c r="F123" s="153"/>
      <c r="G123" s="229"/>
      <c r="H123" s="273">
        <f>IF(G122=0,0,G121-G122)</f>
        <v>0</v>
      </c>
      <c r="I123" s="273">
        <f>IF(H122=0,0,H121-H122)</f>
        <v>0</v>
      </c>
      <c r="J123" s="273">
        <f>IF(I122=0,0,I121-I122)</f>
        <v>0</v>
      </c>
      <c r="K123" s="273">
        <f>IF(J122=0,0,J121-J122)</f>
        <v>0</v>
      </c>
    </row>
    <row r="124" spans="1:14" ht="15.5">
      <c r="B124" s="155" t="s">
        <v>436</v>
      </c>
      <c r="D124" s="158" t="s">
        <v>207</v>
      </c>
      <c r="E124" s="153" t="s">
        <v>437</v>
      </c>
      <c r="F124" s="153"/>
      <c r="G124" s="233"/>
      <c r="H124" s="233"/>
      <c r="I124" s="233"/>
      <c r="J124" s="233"/>
      <c r="K124" s="233"/>
    </row>
    <row r="125" spans="1:14" ht="15.5">
      <c r="B125" s="155"/>
      <c r="E125" s="153" t="s">
        <v>438</v>
      </c>
      <c r="F125" s="153"/>
      <c r="G125" s="229"/>
      <c r="H125" s="346">
        <f>(1+G124+1.15%)</f>
        <v>1.0115000000000001</v>
      </c>
      <c r="I125" s="346">
        <f>(1+H124+1.15%)</f>
        <v>1.0115000000000001</v>
      </c>
      <c r="J125" s="346">
        <f>(1+I124+1.15%)</f>
        <v>1.0115000000000001</v>
      </c>
      <c r="K125" s="346">
        <f>(1+J124+1.15%)</f>
        <v>1.0115000000000001</v>
      </c>
    </row>
    <row r="126" spans="1:14" ht="15.5">
      <c r="B126" s="153" t="s">
        <v>439</v>
      </c>
      <c r="E126" s="153" t="s">
        <v>439</v>
      </c>
      <c r="F126" s="153"/>
      <c r="G126" s="229"/>
      <c r="H126" s="347">
        <f>IF(G122=0,0,+H123*H125)</f>
        <v>0</v>
      </c>
      <c r="I126" s="347">
        <f t="shared" ref="I126:K126" si="0">IF(H122=0,0,+I123*I125)</f>
        <v>0</v>
      </c>
      <c r="J126" s="347">
        <f t="shared" si="0"/>
        <v>0</v>
      </c>
      <c r="K126" s="347">
        <f t="shared" si="0"/>
        <v>0</v>
      </c>
    </row>
    <row r="127" spans="1:14"/>
    <row r="128" spans="1:14"/>
    <row r="129" spans="1:14" ht="17.5">
      <c r="A129" s="122" t="s">
        <v>440</v>
      </c>
      <c r="B129" s="122"/>
      <c r="C129" s="122"/>
      <c r="D129" s="122"/>
      <c r="E129" s="122"/>
      <c r="F129" s="122"/>
      <c r="G129" s="122"/>
      <c r="H129" s="122"/>
      <c r="I129" s="122"/>
      <c r="J129" s="122"/>
      <c r="K129" s="122"/>
      <c r="L129" s="122"/>
      <c r="M129" s="122"/>
      <c r="N129" s="122"/>
    </row>
    <row r="130" spans="1:14" ht="15" thickBot="1">
      <c r="B130" s="156" t="s">
        <v>441</v>
      </c>
    </row>
    <row r="131" spans="1:14" ht="15" thickBot="1">
      <c r="D131" s="154" t="s">
        <v>211</v>
      </c>
      <c r="E131" s="154" t="s">
        <v>335</v>
      </c>
      <c r="F131" s="237" t="s">
        <v>442</v>
      </c>
      <c r="G131" s="457" t="s">
        <v>235</v>
      </c>
      <c r="H131" s="458"/>
      <c r="I131" s="458"/>
      <c r="J131" s="458"/>
      <c r="K131" s="459"/>
    </row>
    <row r="132" spans="1:14">
      <c r="E132" s="153"/>
      <c r="F132" s="236" t="s">
        <v>166</v>
      </c>
      <c r="G132" s="41" t="s">
        <v>167</v>
      </c>
      <c r="H132" s="41" t="s">
        <v>7</v>
      </c>
      <c r="I132" s="41" t="s">
        <v>168</v>
      </c>
      <c r="J132" s="41" t="s">
        <v>169</v>
      </c>
      <c r="K132" s="41" t="s">
        <v>170</v>
      </c>
    </row>
    <row r="133" spans="1:14">
      <c r="B133" s="155"/>
      <c r="C133" s="155"/>
      <c r="D133" s="155"/>
      <c r="E133" s="153"/>
      <c r="F133" s="153"/>
      <c r="H133" s="157"/>
      <c r="I133" s="157"/>
      <c r="J133" s="157"/>
      <c r="K133" s="157"/>
    </row>
    <row r="134" spans="1:14" ht="40.5">
      <c r="B134" s="155" t="s">
        <v>443</v>
      </c>
      <c r="C134" s="155"/>
      <c r="D134" s="155" t="s">
        <v>247</v>
      </c>
      <c r="E134" s="153" t="s">
        <v>361</v>
      </c>
      <c r="F134" s="231"/>
      <c r="G134" s="229"/>
      <c r="H134" s="229"/>
      <c r="I134" s="229"/>
      <c r="J134" s="229"/>
      <c r="K134" s="229"/>
    </row>
    <row r="135" spans="1:14" ht="54">
      <c r="B135" s="155" t="s">
        <v>444</v>
      </c>
      <c r="C135" s="155"/>
      <c r="D135" s="155" t="s">
        <v>247</v>
      </c>
      <c r="E135" s="153" t="s">
        <v>445</v>
      </c>
      <c r="F135" s="231"/>
      <c r="G135" s="229"/>
      <c r="H135" s="229"/>
      <c r="I135" s="229"/>
      <c r="J135" s="229"/>
      <c r="K135" s="229"/>
    </row>
    <row r="136" spans="1:14">
      <c r="B136" s="155"/>
      <c r="C136" s="155"/>
      <c r="D136" s="155"/>
      <c r="E136" s="153" t="s">
        <v>446</v>
      </c>
      <c r="F136" s="232">
        <f>F134-F135</f>
        <v>0</v>
      </c>
      <c r="G136" s="229"/>
      <c r="H136" s="229"/>
      <c r="I136" s="229"/>
      <c r="J136" s="229"/>
      <c r="K136" s="229"/>
    </row>
    <row r="137" spans="1:14">
      <c r="B137" s="155" t="s">
        <v>447</v>
      </c>
      <c r="C137" s="155"/>
      <c r="D137" s="155" t="s">
        <v>207</v>
      </c>
      <c r="E137" s="155" t="s">
        <v>448</v>
      </c>
      <c r="F137" s="233"/>
      <c r="G137" s="229"/>
      <c r="H137" s="229"/>
      <c r="I137" s="229"/>
      <c r="J137" s="229"/>
      <c r="K137" s="229"/>
    </row>
    <row r="138" spans="1:14" ht="40.5">
      <c r="B138" s="155" t="s">
        <v>449</v>
      </c>
      <c r="C138" s="155"/>
      <c r="D138" s="155"/>
      <c r="E138" s="155" t="s">
        <v>450</v>
      </c>
      <c r="F138" s="234">
        <v>1</v>
      </c>
      <c r="G138" s="229"/>
      <c r="H138" s="229"/>
      <c r="I138" s="229"/>
      <c r="J138" s="229"/>
      <c r="K138" s="229"/>
    </row>
    <row r="139" spans="1:14" ht="27">
      <c r="B139" s="155" t="s">
        <v>451</v>
      </c>
      <c r="C139" s="155"/>
      <c r="D139" s="155"/>
      <c r="E139" s="155" t="s">
        <v>452</v>
      </c>
      <c r="F139" s="235">
        <f>F150</f>
        <v>0</v>
      </c>
      <c r="G139" s="229"/>
      <c r="H139" s="229"/>
      <c r="I139" s="229"/>
      <c r="J139" s="229"/>
      <c r="K139" s="229"/>
    </row>
    <row r="140" spans="1:14" ht="40.5">
      <c r="B140" s="155"/>
      <c r="C140" s="155"/>
      <c r="D140" s="155"/>
      <c r="E140" s="155" t="s">
        <v>453</v>
      </c>
      <c r="F140" s="229"/>
      <c r="G140" s="232">
        <f>(1+F137+1.15% +F138*F139)</f>
        <v>1.0115000000000001</v>
      </c>
      <c r="H140" s="229"/>
      <c r="I140" s="229"/>
      <c r="J140" s="229"/>
      <c r="K140" s="229"/>
    </row>
    <row r="141" spans="1:14">
      <c r="B141" s="155" t="s">
        <v>454</v>
      </c>
      <c r="C141" s="155"/>
      <c r="D141" s="155" t="s">
        <v>247</v>
      </c>
      <c r="E141" s="155" t="s">
        <v>455</v>
      </c>
      <c r="F141" s="229"/>
      <c r="G141" s="232">
        <f>F136*G140</f>
        <v>0</v>
      </c>
      <c r="H141" s="229"/>
      <c r="I141" s="229"/>
      <c r="J141" s="229"/>
      <c r="K141" s="229"/>
    </row>
    <row r="142" spans="1:14">
      <c r="B142" s="155"/>
      <c r="C142" s="155"/>
      <c r="D142" s="155"/>
      <c r="E142" s="155"/>
      <c r="F142" s="155"/>
    </row>
    <row r="143" spans="1:14">
      <c r="B143" s="155"/>
      <c r="C143" s="155"/>
      <c r="D143" s="155"/>
      <c r="E143" s="155"/>
      <c r="F143" s="155"/>
    </row>
    <row r="144" spans="1:14" ht="17.5">
      <c r="A144" s="122" t="s">
        <v>456</v>
      </c>
      <c r="B144" s="122"/>
      <c r="C144" s="122"/>
      <c r="D144" s="122"/>
      <c r="E144" s="122"/>
      <c r="F144" s="122"/>
      <c r="G144" s="122"/>
      <c r="H144" s="122"/>
      <c r="I144" s="122"/>
      <c r="J144" s="122"/>
      <c r="K144" s="122"/>
      <c r="L144" s="122"/>
      <c r="M144" s="122"/>
      <c r="N144" s="122"/>
    </row>
    <row r="145" spans="1:14" ht="15" thickBot="1">
      <c r="B145" s="156" t="s">
        <v>457</v>
      </c>
      <c r="C145" s="155"/>
      <c r="D145" s="155"/>
      <c r="E145" s="155"/>
      <c r="F145" s="155"/>
    </row>
    <row r="146" spans="1:14" ht="15" thickBot="1">
      <c r="B146" s="155"/>
      <c r="C146" s="155"/>
      <c r="D146" s="154" t="s">
        <v>211</v>
      </c>
      <c r="E146" s="154" t="s">
        <v>335</v>
      </c>
      <c r="F146" s="237" t="s">
        <v>442</v>
      </c>
      <c r="G146" s="457" t="s">
        <v>235</v>
      </c>
      <c r="H146" s="458"/>
      <c r="I146" s="458"/>
      <c r="J146" s="458"/>
      <c r="K146" s="459"/>
    </row>
    <row r="147" spans="1:14">
      <c r="E147" s="153"/>
      <c r="F147" s="236" t="s">
        <v>166</v>
      </c>
      <c r="G147" s="41" t="s">
        <v>167</v>
      </c>
      <c r="H147" s="41" t="s">
        <v>7</v>
      </c>
      <c r="I147" s="41" t="s">
        <v>168</v>
      </c>
      <c r="J147" s="41" t="s">
        <v>169</v>
      </c>
      <c r="K147" s="41" t="s">
        <v>170</v>
      </c>
    </row>
    <row r="148" spans="1:14"/>
    <row r="149" spans="1:14">
      <c r="E149" s="152" t="s">
        <v>458</v>
      </c>
      <c r="F149" s="230">
        <f>IF(F134=0,0,F135/F134)</f>
        <v>0</v>
      </c>
      <c r="G149" s="229"/>
      <c r="H149" s="229"/>
      <c r="I149" s="229"/>
      <c r="J149" s="229"/>
      <c r="K149" s="229"/>
    </row>
    <row r="150" spans="1:14">
      <c r="E150" s="152" t="s">
        <v>452</v>
      </c>
      <c r="F150" s="230">
        <f>IF(F149=0,0,IF(F149&gt;=1.055,1.15%,IF(F149&lt;=0.945,-1.15%,0)))</f>
        <v>0</v>
      </c>
      <c r="G150" s="229"/>
      <c r="H150" s="229"/>
      <c r="I150" s="229"/>
      <c r="J150" s="229"/>
      <c r="K150" s="229"/>
    </row>
    <row r="151" spans="1:14"/>
    <row r="152" spans="1:14"/>
    <row r="153" spans="1:14"/>
    <row r="154" spans="1:14"/>
    <row r="155" spans="1:14">
      <c r="A155" s="151" t="s">
        <v>459</v>
      </c>
      <c r="B155" s="149"/>
      <c r="C155" s="149"/>
      <c r="D155" s="149"/>
      <c r="E155" s="149"/>
      <c r="F155" s="149"/>
      <c r="G155" s="150"/>
      <c r="H155" s="150"/>
      <c r="I155" s="150"/>
      <c r="J155" s="150"/>
      <c r="K155" s="150"/>
      <c r="L155" s="149"/>
      <c r="M155" s="149"/>
      <c r="N155" s="149"/>
    </row>
    <row r="156" spans="1:14"/>
    <row r="157" spans="1:14" ht="6" customHeight="1"/>
    <row r="158" spans="1:14" ht="6" customHeight="1"/>
  </sheetData>
  <mergeCells count="12">
    <mergeCell ref="G11:K11"/>
    <mergeCell ref="G27:K27"/>
    <mergeCell ref="G47:K47"/>
    <mergeCell ref="G58:K58"/>
    <mergeCell ref="G68:K68"/>
    <mergeCell ref="G131:K131"/>
    <mergeCell ref="G146:K146"/>
    <mergeCell ref="G78:K78"/>
    <mergeCell ref="G86:K86"/>
    <mergeCell ref="G94:K94"/>
    <mergeCell ref="G107:K107"/>
    <mergeCell ref="G118:K118"/>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E84A-5B20-4A84-87E2-F3C0D65B7865}">
  <sheetPr>
    <tabColor theme="4"/>
    <pageSetUpPr autoPageBreaks="0" fitToPage="1"/>
  </sheetPr>
  <dimension ref="A1:U122"/>
  <sheetViews>
    <sheetView showGridLines="0" zoomScale="85" zoomScaleNormal="85" workbookViewId="0">
      <pane xSplit="3" ySplit="9" topLeftCell="D76" activePane="bottomRight" state="frozenSplit"/>
      <selection pane="topRight" activeCell="H70" sqref="H70"/>
      <selection pane="bottomLeft" activeCell="H70" sqref="H70"/>
      <selection pane="bottomRight" activeCell="T99" sqref="T99"/>
    </sheetView>
  </sheetViews>
  <sheetFormatPr defaultColWidth="9" defaultRowHeight="13.5"/>
  <cols>
    <col min="1" max="1" width="56.765625" style="170" customWidth="1"/>
    <col min="2" max="2" width="12.61328125" style="170" customWidth="1"/>
    <col min="3" max="3" width="17" style="170" customWidth="1"/>
    <col min="4" max="4" width="2.4609375" style="170" customWidth="1"/>
    <col min="5" max="6" width="14.3828125" style="170" bestFit="1" customWidth="1"/>
    <col min="7" max="7" width="4.4609375" style="170" customWidth="1"/>
    <col min="8" max="9" width="14.3828125" style="170" bestFit="1" customWidth="1"/>
    <col min="10" max="10" width="4.4609375" style="170" customWidth="1"/>
    <col min="11" max="12" width="14.3828125" style="170" bestFit="1" customWidth="1"/>
    <col min="13" max="13" width="4.4609375" style="170" customWidth="1"/>
    <col min="14" max="15" width="14.4609375" style="170" customWidth="1"/>
    <col min="16" max="16" width="4.61328125" style="170" customWidth="1"/>
    <col min="17" max="18" width="14.4609375" style="170" customWidth="1"/>
    <col min="19" max="19" width="4.4609375" style="170" customWidth="1"/>
    <col min="20" max="21" width="14.4609375" style="170" customWidth="1"/>
    <col min="22" max="16384" width="9" style="170"/>
  </cols>
  <sheetData>
    <row r="1" spans="1:21" s="195" customFormat="1" ht="25">
      <c r="A1" s="1" t="str">
        <f>Cover!$A$2</f>
        <v>ESO Regulatory Reporting Pack</v>
      </c>
      <c r="B1" s="3"/>
      <c r="C1" s="2"/>
      <c r="D1" s="2"/>
      <c r="E1" s="2"/>
      <c r="F1" s="2"/>
      <c r="G1" s="2"/>
      <c r="H1" s="2"/>
      <c r="I1" s="2"/>
      <c r="J1" s="2"/>
      <c r="K1" s="2"/>
      <c r="L1" s="2"/>
      <c r="M1" s="2"/>
      <c r="N1" s="2"/>
      <c r="O1" s="2"/>
      <c r="P1" s="2"/>
      <c r="Q1" s="2"/>
      <c r="R1" s="2"/>
      <c r="S1" s="2"/>
      <c r="T1" s="2"/>
      <c r="U1" s="2"/>
    </row>
    <row r="2" spans="1:21" s="195" customFormat="1" ht="25">
      <c r="A2" s="3" t="str">
        <f>Cover!$A$3</f>
        <v>National Grid Electricity System Operator</v>
      </c>
      <c r="B2" s="3"/>
      <c r="C2" s="2"/>
      <c r="D2" s="2"/>
      <c r="E2" s="2"/>
      <c r="F2" s="2"/>
      <c r="G2" s="2"/>
      <c r="H2" s="2"/>
      <c r="I2" s="2"/>
      <c r="J2" s="2"/>
      <c r="K2" s="2"/>
      <c r="L2" s="2"/>
      <c r="M2" s="2"/>
      <c r="N2" s="2"/>
      <c r="O2" s="2"/>
      <c r="P2" s="2"/>
      <c r="Q2" s="2"/>
      <c r="R2" s="2"/>
      <c r="S2" s="2"/>
      <c r="T2" s="2"/>
      <c r="U2" s="2"/>
    </row>
    <row r="3" spans="1:21" s="194" customFormat="1" ht="25">
      <c r="A3" s="3" t="str">
        <f>Cover!$A$4</f>
        <v>2022/23</v>
      </c>
      <c r="B3" s="3"/>
      <c r="C3" s="3"/>
      <c r="D3" s="3"/>
      <c r="E3" s="2"/>
      <c r="F3" s="2"/>
      <c r="G3" s="2"/>
      <c r="H3" s="2"/>
      <c r="I3" s="2"/>
      <c r="J3" s="2"/>
      <c r="K3" s="2"/>
      <c r="L3" s="2"/>
      <c r="M3" s="2"/>
      <c r="N3" s="2"/>
      <c r="O3" s="2"/>
      <c r="P3" s="2"/>
      <c r="Q3" s="2"/>
      <c r="R3" s="2"/>
      <c r="S3" s="2"/>
      <c r="T3" s="2"/>
      <c r="U3" s="2"/>
    </row>
    <row r="4" spans="1:21" s="194" customFormat="1" ht="25.5" thickBot="1">
      <c r="A4" s="28" t="s">
        <v>460</v>
      </c>
      <c r="B4" s="28"/>
      <c r="C4" s="28"/>
      <c r="D4" s="28"/>
      <c r="E4" s="7"/>
      <c r="F4" s="7"/>
      <c r="G4" s="7"/>
      <c r="H4" s="7"/>
      <c r="I4" s="7"/>
      <c r="J4" s="7"/>
      <c r="K4" s="7"/>
      <c r="L4" s="7"/>
      <c r="M4" s="7"/>
      <c r="N4" s="7"/>
      <c r="O4" s="7"/>
      <c r="P4" s="7"/>
      <c r="Q4" s="7"/>
      <c r="R4" s="7"/>
      <c r="S4" s="7"/>
      <c r="T4" s="7"/>
      <c r="U4" s="7"/>
    </row>
    <row r="5" spans="1:21" s="194" customFormat="1" ht="25">
      <c r="A5" s="225"/>
      <c r="B5" s="225"/>
      <c r="C5" s="225"/>
      <c r="D5" s="225"/>
      <c r="E5" s="226"/>
      <c r="F5" s="226"/>
      <c r="G5" s="226"/>
      <c r="H5" s="226"/>
      <c r="I5" s="226"/>
      <c r="J5" s="226"/>
      <c r="K5" s="226"/>
      <c r="L5" s="226"/>
      <c r="M5" s="226"/>
      <c r="N5" s="197"/>
      <c r="O5" s="198"/>
      <c r="P5" s="198"/>
      <c r="Q5" s="197"/>
      <c r="R5" s="195"/>
      <c r="S5" s="196"/>
      <c r="T5" s="195"/>
    </row>
    <row r="6" spans="1:21" s="194" customFormat="1" ht="25">
      <c r="A6" s="225"/>
      <c r="B6" s="225"/>
      <c r="C6" s="225"/>
      <c r="D6" s="225"/>
      <c r="E6" s="226"/>
      <c r="F6" s="226"/>
      <c r="G6" s="226"/>
      <c r="H6" s="226"/>
      <c r="I6" s="226"/>
      <c r="J6" s="226"/>
      <c r="K6" s="226"/>
      <c r="L6" s="226"/>
      <c r="M6" s="226"/>
      <c r="N6" s="197"/>
      <c r="O6" s="198"/>
      <c r="P6" s="198"/>
      <c r="Q6" s="197"/>
      <c r="R6" s="195"/>
      <c r="S6" s="196"/>
      <c r="T6" s="195"/>
    </row>
    <row r="7" spans="1:21" ht="25">
      <c r="A7" s="225"/>
      <c r="B7" s="225"/>
      <c r="C7" s="226"/>
      <c r="D7" s="226"/>
      <c r="E7" s="226"/>
      <c r="F7" s="226"/>
      <c r="G7" s="226"/>
      <c r="H7" s="324">
        <v>2022</v>
      </c>
      <c r="I7" s="226"/>
      <c r="J7" s="226"/>
      <c r="K7" s="324">
        <v>2023</v>
      </c>
      <c r="L7" s="226"/>
      <c r="M7" s="226"/>
      <c r="N7" s="324">
        <v>2024</v>
      </c>
      <c r="Q7" s="324">
        <v>2025</v>
      </c>
      <c r="T7" s="324">
        <v>2026</v>
      </c>
    </row>
    <row r="8" spans="1:21">
      <c r="E8" s="193"/>
      <c r="H8" s="224">
        <f>+F13-E13+H13</f>
        <v>0</v>
      </c>
      <c r="K8" s="224">
        <f>+I13-H13+K13</f>
        <v>0</v>
      </c>
      <c r="N8" s="348" t="e">
        <f>+L13-K13+N13</f>
        <v>#DIV/0!</v>
      </c>
      <c r="Q8" s="348" t="e">
        <f>+O13-N13+Q13</f>
        <v>#DIV/0!</v>
      </c>
      <c r="T8" s="348" t="e">
        <f>+R13-Q13+T13</f>
        <v>#DIV/0!</v>
      </c>
    </row>
    <row r="9" spans="1:21">
      <c r="E9" s="193"/>
    </row>
    <row r="10" spans="1:21">
      <c r="A10" s="192" t="s">
        <v>235</v>
      </c>
    </row>
    <row r="11" spans="1:21" ht="14.5">
      <c r="A11" s="188"/>
      <c r="B11" s="185"/>
      <c r="C11" s="185"/>
      <c r="E11" s="464" t="s">
        <v>461</v>
      </c>
      <c r="F11" s="465"/>
      <c r="H11" s="464" t="s">
        <v>462</v>
      </c>
      <c r="I11" s="465"/>
      <c r="K11" s="464" t="s">
        <v>463</v>
      </c>
      <c r="L11" s="465"/>
      <c r="N11" s="464" t="s">
        <v>463</v>
      </c>
      <c r="O11" s="465"/>
      <c r="Q11" s="464" t="s">
        <v>463</v>
      </c>
      <c r="R11" s="465"/>
      <c r="T11" s="464" t="s">
        <v>463</v>
      </c>
      <c r="U11" s="465"/>
    </row>
    <row r="12" spans="1:21" ht="14.5">
      <c r="A12" s="185"/>
      <c r="B12" s="185"/>
      <c r="C12" s="185"/>
      <c r="E12" s="324" t="s">
        <v>464</v>
      </c>
      <c r="F12" s="324" t="s">
        <v>465</v>
      </c>
      <c r="H12" s="324" t="s">
        <v>465</v>
      </c>
      <c r="I12" s="324" t="s">
        <v>466</v>
      </c>
      <c r="K12" s="324" t="s">
        <v>466</v>
      </c>
      <c r="L12" s="324" t="s">
        <v>467</v>
      </c>
      <c r="N12" s="324" t="s">
        <v>467</v>
      </c>
      <c r="O12" s="324" t="s">
        <v>468</v>
      </c>
      <c r="Q12" s="324" t="s">
        <v>468</v>
      </c>
      <c r="R12" s="324" t="s">
        <v>469</v>
      </c>
      <c r="T12" s="324" t="s">
        <v>469</v>
      </c>
      <c r="U12" s="324" t="s">
        <v>470</v>
      </c>
    </row>
    <row r="13" spans="1:21" s="182" customFormat="1">
      <c r="A13" s="187" t="s">
        <v>471</v>
      </c>
      <c r="B13" s="187" t="s">
        <v>472</v>
      </c>
      <c r="C13" s="182" t="s">
        <v>247</v>
      </c>
      <c r="E13" s="349">
        <f>+E58</f>
        <v>3.165168</v>
      </c>
      <c r="F13" s="349">
        <f>+F58</f>
        <v>3.165168</v>
      </c>
      <c r="H13" s="349">
        <f>+H24</f>
        <v>0</v>
      </c>
      <c r="I13" s="349">
        <f>+I24</f>
        <v>0</v>
      </c>
      <c r="K13" s="349">
        <f>+K24</f>
        <v>0</v>
      </c>
      <c r="L13" s="349">
        <f>+L24</f>
        <v>0</v>
      </c>
      <c r="N13" s="349" t="e">
        <f>+N24</f>
        <v>#DIV/0!</v>
      </c>
      <c r="O13" s="349" t="e">
        <f>+O24</f>
        <v>#DIV/0!</v>
      </c>
      <c r="Q13" s="349" t="e">
        <f>+Q24</f>
        <v>#DIV/0!</v>
      </c>
      <c r="R13" s="349" t="e">
        <f>+R24</f>
        <v>#DIV/0!</v>
      </c>
      <c r="T13" s="349" t="e">
        <f>+T24</f>
        <v>#DIV/0!</v>
      </c>
      <c r="U13" s="349" t="e">
        <f>+U24</f>
        <v>#DIV/0!</v>
      </c>
    </row>
    <row r="14" spans="1:21" s="182" customFormat="1" ht="14.5">
      <c r="A14" s="188"/>
      <c r="B14" s="185"/>
      <c r="C14" s="185"/>
      <c r="D14" s="170"/>
      <c r="E14" s="189"/>
      <c r="F14" s="189"/>
    </row>
    <row r="15" spans="1:21" s="182" customFormat="1" ht="14.5">
      <c r="A15" s="185"/>
      <c r="B15" s="185"/>
      <c r="C15" s="185"/>
      <c r="D15" s="170"/>
      <c r="E15" s="189"/>
      <c r="F15" s="189"/>
      <c r="G15" s="189"/>
      <c r="H15" s="189"/>
      <c r="I15" s="189"/>
      <c r="J15" s="189"/>
      <c r="K15" s="189"/>
      <c r="L15" s="189"/>
      <c r="M15" s="189"/>
      <c r="N15" s="189"/>
      <c r="O15" s="189"/>
      <c r="Q15" s="189"/>
      <c r="R15" s="189"/>
      <c r="T15" s="189"/>
      <c r="U15" s="189"/>
    </row>
    <row r="16" spans="1:21" s="182" customFormat="1" ht="12.75" customHeight="1">
      <c r="A16" s="172" t="s">
        <v>473</v>
      </c>
      <c r="B16" s="172" t="s">
        <v>474</v>
      </c>
      <c r="C16" s="171" t="s">
        <v>247</v>
      </c>
      <c r="D16" s="170"/>
      <c r="E16" s="189"/>
      <c r="F16" s="189"/>
      <c r="H16" s="350"/>
      <c r="I16" s="350"/>
      <c r="K16" s="350"/>
      <c r="L16" s="350"/>
      <c r="N16" s="350"/>
      <c r="O16" s="350"/>
      <c r="Q16" s="350"/>
      <c r="R16" s="350"/>
      <c r="T16" s="350"/>
      <c r="U16" s="350"/>
    </row>
    <row r="17" spans="1:21" s="182" customFormat="1" ht="12.75" customHeight="1">
      <c r="A17" s="172" t="s">
        <v>475</v>
      </c>
      <c r="B17" s="172" t="s">
        <v>476</v>
      </c>
      <c r="C17" s="171" t="s">
        <v>247</v>
      </c>
      <c r="D17" s="170"/>
      <c r="H17" s="350"/>
      <c r="I17" s="350"/>
      <c r="K17" s="350"/>
      <c r="L17" s="350"/>
      <c r="N17" s="350"/>
      <c r="O17" s="350"/>
      <c r="Q17" s="350"/>
      <c r="R17" s="350"/>
      <c r="T17" s="350"/>
      <c r="U17" s="350"/>
    </row>
    <row r="18" spans="1:21" s="182" customFormat="1" ht="12.75" customHeight="1">
      <c r="A18" s="172" t="s">
        <v>477</v>
      </c>
      <c r="B18" s="172" t="s">
        <v>478</v>
      </c>
      <c r="C18" s="171" t="s">
        <v>247</v>
      </c>
      <c r="D18" s="170"/>
      <c r="H18" s="351">
        <f>+H36</f>
        <v>0</v>
      </c>
      <c r="I18" s="351">
        <f>+I36</f>
        <v>0</v>
      </c>
      <c r="K18" s="351">
        <f>+K36</f>
        <v>0</v>
      </c>
      <c r="L18" s="351">
        <f>+L36</f>
        <v>0</v>
      </c>
      <c r="N18" s="351">
        <f>+N36</f>
        <v>0</v>
      </c>
      <c r="O18" s="351">
        <f>+O36</f>
        <v>0</v>
      </c>
      <c r="Q18" s="351">
        <f>+Q36</f>
        <v>0</v>
      </c>
      <c r="R18" s="351">
        <f>+R36</f>
        <v>0</v>
      </c>
      <c r="T18" s="351">
        <f>+T36</f>
        <v>0</v>
      </c>
      <c r="U18" s="351">
        <f>+U36</f>
        <v>0</v>
      </c>
    </row>
    <row r="19" spans="1:21" s="182" customFormat="1" ht="12.75" customHeight="1">
      <c r="A19" s="172" t="s">
        <v>479</v>
      </c>
      <c r="B19" s="172" t="s">
        <v>480</v>
      </c>
      <c r="C19" s="171" t="s">
        <v>247</v>
      </c>
      <c r="D19" s="171"/>
      <c r="H19" s="350"/>
      <c r="I19" s="350"/>
      <c r="K19" s="350"/>
      <c r="L19" s="350"/>
      <c r="N19" s="350"/>
      <c r="O19" s="350"/>
      <c r="Q19" s="350"/>
      <c r="R19" s="350"/>
      <c r="T19" s="350"/>
      <c r="U19" s="350"/>
    </row>
    <row r="20" spans="1:21" s="182" customFormat="1" ht="12.75" customHeight="1">
      <c r="A20" s="172" t="s">
        <v>481</v>
      </c>
      <c r="B20" s="172" t="s">
        <v>482</v>
      </c>
      <c r="C20" s="171" t="s">
        <v>247</v>
      </c>
      <c r="D20" s="171"/>
      <c r="H20" s="350">
        <f>+H42</f>
        <v>0</v>
      </c>
      <c r="I20" s="350">
        <f>+I42</f>
        <v>0</v>
      </c>
      <c r="K20" s="350">
        <f>+K42</f>
        <v>0</v>
      </c>
      <c r="L20" s="350">
        <f>+L42</f>
        <v>0</v>
      </c>
      <c r="N20" s="350">
        <f>+N42</f>
        <v>0</v>
      </c>
      <c r="O20" s="350">
        <f>+O42</f>
        <v>0</v>
      </c>
      <c r="Q20" s="350">
        <f>+Q42</f>
        <v>0</v>
      </c>
      <c r="R20" s="350">
        <f>+R42</f>
        <v>0</v>
      </c>
      <c r="T20" s="350">
        <f>+T42</f>
        <v>0</v>
      </c>
      <c r="U20" s="350">
        <f>+U42</f>
        <v>0</v>
      </c>
    </row>
    <row r="21" spans="1:21" s="182" customFormat="1" ht="12.75" customHeight="1">
      <c r="A21" s="172" t="s">
        <v>483</v>
      </c>
      <c r="B21" s="172" t="s">
        <v>484</v>
      </c>
      <c r="C21" s="171" t="s">
        <v>247</v>
      </c>
      <c r="D21" s="171"/>
      <c r="H21" s="351">
        <f>+H101*'RIIO-1 RPI and PVF'!N38</f>
        <v>0</v>
      </c>
      <c r="I21" s="351">
        <f>+H21*'RIIO-1 RPI and PVF'!N38</f>
        <v>0</v>
      </c>
      <c r="K21" s="351">
        <f>+K101*'RIIO-1 RPI and PVF'!O38</f>
        <v>0</v>
      </c>
      <c r="L21" s="351">
        <f>+K21*'RIIO-1 RPI and PVF'!O38</f>
        <v>0</v>
      </c>
      <c r="N21" s="351" t="e">
        <f>+N101</f>
        <v>#DIV/0!</v>
      </c>
      <c r="O21" s="351" t="e">
        <f>+N21</f>
        <v>#DIV/0!</v>
      </c>
      <c r="Q21" s="351" t="e">
        <f>+Q101</f>
        <v>#DIV/0!</v>
      </c>
      <c r="R21" s="351" t="e">
        <f>+Q21</f>
        <v>#DIV/0!</v>
      </c>
      <c r="T21" s="351" t="e">
        <f>+T101</f>
        <v>#DIV/0!</v>
      </c>
      <c r="U21" s="351" t="e">
        <f>+T21</f>
        <v>#DIV/0!</v>
      </c>
    </row>
    <row r="22" spans="1:21" s="182" customFormat="1" ht="12.75" customHeight="1">
      <c r="A22" s="172" t="s">
        <v>485</v>
      </c>
      <c r="B22" s="172" t="s">
        <v>486</v>
      </c>
      <c r="C22" s="171" t="s">
        <v>247</v>
      </c>
      <c r="D22" s="171"/>
      <c r="H22" s="352"/>
      <c r="I22" s="352"/>
      <c r="K22" s="352"/>
      <c r="L22" s="352"/>
      <c r="N22" s="352"/>
      <c r="O22" s="352"/>
      <c r="Q22" s="352"/>
      <c r="R22" s="352"/>
      <c r="T22" s="352"/>
      <c r="U22" s="352"/>
    </row>
    <row r="23" spans="1:21" s="182" customFormat="1" ht="12.75" customHeight="1">
      <c r="A23" s="172" t="s">
        <v>487</v>
      </c>
      <c r="B23" s="172" t="s">
        <v>488</v>
      </c>
      <c r="C23" s="171" t="s">
        <v>247</v>
      </c>
      <c r="D23" s="171"/>
      <c r="H23" s="352"/>
      <c r="I23" s="352"/>
      <c r="K23" s="352"/>
      <c r="L23" s="352"/>
      <c r="N23" s="352"/>
      <c r="O23" s="352"/>
      <c r="Q23" s="352"/>
      <c r="R23" s="352"/>
      <c r="T23" s="352"/>
      <c r="U23" s="352"/>
    </row>
    <row r="24" spans="1:21" s="182" customFormat="1" ht="12.75" customHeight="1">
      <c r="A24" s="187" t="s">
        <v>471</v>
      </c>
      <c r="B24" s="187" t="s">
        <v>472</v>
      </c>
      <c r="C24" s="182" t="s">
        <v>247</v>
      </c>
      <c r="H24" s="353">
        <f>+H16+H17+H18-H19+H20+H21+H22+H23</f>
        <v>0</v>
      </c>
      <c r="I24" s="353">
        <f>+I16+I17+I18-I19+I20+I21+I22+I23</f>
        <v>0</v>
      </c>
      <c r="K24" s="353">
        <f>+K16+K17+K18-K19+K20+K21+K22+K23</f>
        <v>0</v>
      </c>
      <c r="L24" s="353">
        <f>+L16+L17+L18-L19+L20+L21+L22+L23</f>
        <v>0</v>
      </c>
      <c r="N24" s="354" t="e">
        <f>+N16+N17+N18-N19+N20+N21+N22+N23</f>
        <v>#DIV/0!</v>
      </c>
      <c r="O24" s="353" t="e">
        <f>+O16+O17+O18-O19+O20+O21+O22+O23</f>
        <v>#DIV/0!</v>
      </c>
      <c r="Q24" s="353" t="e">
        <f>+Q16+Q17+Q18-Q19+Q20+Q21+Q22+Q23</f>
        <v>#DIV/0!</v>
      </c>
      <c r="R24" s="353" t="e">
        <f>+R16+R17+R18-R19+R20+R21+R22+R23</f>
        <v>#DIV/0!</v>
      </c>
      <c r="T24" s="353" t="e">
        <f>+T16+T17+T18-T19+T20+T21+T22+T23</f>
        <v>#DIV/0!</v>
      </c>
      <c r="U24" s="353" t="e">
        <f>+U16+U17+U18-U19+U20+U21+U22+U23</f>
        <v>#DIV/0!</v>
      </c>
    </row>
    <row r="25" spans="1:21" s="182" customFormat="1" ht="12.75" customHeight="1">
      <c r="A25" s="187"/>
      <c r="B25" s="187"/>
      <c r="C25" s="187"/>
      <c r="D25" s="187"/>
      <c r="G25" s="187"/>
    </row>
    <row r="26" spans="1:21" s="171" customFormat="1" ht="12.75" customHeight="1">
      <c r="A26" s="191" t="s">
        <v>478</v>
      </c>
      <c r="B26" s="181"/>
    </row>
    <row r="27" spans="1:21" ht="12.75" customHeight="1">
      <c r="A27" s="170" t="s">
        <v>489</v>
      </c>
      <c r="C27" s="171" t="s">
        <v>247</v>
      </c>
      <c r="H27" s="352"/>
      <c r="I27" s="352"/>
      <c r="K27" s="352"/>
      <c r="L27" s="352"/>
      <c r="N27" s="352"/>
      <c r="O27" s="352"/>
      <c r="Q27" s="352"/>
      <c r="R27" s="352"/>
      <c r="T27" s="352"/>
      <c r="U27" s="352"/>
    </row>
    <row r="28" spans="1:21" ht="12.75" customHeight="1">
      <c r="A28" s="170" t="s">
        <v>490</v>
      </c>
      <c r="C28" s="171" t="s">
        <v>247</v>
      </c>
      <c r="H28" s="352"/>
      <c r="I28" s="352"/>
      <c r="K28" s="352"/>
      <c r="L28" s="352"/>
      <c r="N28" s="352"/>
      <c r="O28" s="352"/>
      <c r="Q28" s="352"/>
      <c r="R28" s="352"/>
      <c r="T28" s="352"/>
      <c r="U28" s="352"/>
    </row>
    <row r="29" spans="1:21" ht="12.75" customHeight="1">
      <c r="A29" s="170" t="s">
        <v>491</v>
      </c>
      <c r="C29" s="171" t="s">
        <v>247</v>
      </c>
      <c r="H29" s="350"/>
      <c r="I29" s="350"/>
      <c r="K29" s="350"/>
      <c r="L29" s="350"/>
      <c r="N29" s="350"/>
      <c r="O29" s="350"/>
      <c r="Q29" s="350"/>
      <c r="R29" s="350"/>
      <c r="T29" s="350"/>
      <c r="U29" s="350"/>
    </row>
    <row r="30" spans="1:21" ht="12.75" customHeight="1">
      <c r="A30" s="170" t="s">
        <v>492</v>
      </c>
      <c r="C30" s="171" t="s">
        <v>247</v>
      </c>
      <c r="H30" s="352"/>
      <c r="I30" s="352"/>
      <c r="K30" s="352"/>
      <c r="L30" s="352"/>
      <c r="N30" s="352"/>
      <c r="O30" s="352"/>
      <c r="Q30" s="352"/>
      <c r="R30" s="352"/>
      <c r="T30" s="352"/>
      <c r="U30" s="352"/>
    </row>
    <row r="31" spans="1:21" ht="12.75" customHeight="1">
      <c r="A31" s="170" t="s">
        <v>493</v>
      </c>
      <c r="C31" s="171" t="s">
        <v>247</v>
      </c>
      <c r="H31" s="352"/>
      <c r="I31" s="352"/>
      <c r="K31" s="352"/>
      <c r="L31" s="352"/>
      <c r="N31" s="352"/>
      <c r="O31" s="352"/>
      <c r="Q31" s="352"/>
      <c r="R31" s="352"/>
      <c r="T31" s="352"/>
      <c r="U31" s="352"/>
    </row>
    <row r="32" spans="1:21" ht="12.75" customHeight="1">
      <c r="A32" s="170" t="s">
        <v>494</v>
      </c>
      <c r="C32" s="171" t="s">
        <v>247</v>
      </c>
      <c r="H32" s="352"/>
      <c r="I32" s="352"/>
      <c r="K32" s="352"/>
      <c r="L32" s="352"/>
      <c r="N32" s="352"/>
      <c r="O32" s="352"/>
      <c r="Q32" s="352"/>
      <c r="R32" s="352"/>
      <c r="T32" s="352"/>
      <c r="U32" s="352"/>
    </row>
    <row r="33" spans="1:21" ht="12.75" customHeight="1">
      <c r="A33" s="170" t="s">
        <v>495</v>
      </c>
      <c r="C33" s="171" t="s">
        <v>247</v>
      </c>
      <c r="H33" s="352"/>
      <c r="I33" s="352"/>
      <c r="K33" s="352"/>
      <c r="L33" s="352"/>
      <c r="N33" s="352"/>
      <c r="O33" s="352"/>
      <c r="Q33" s="352"/>
      <c r="R33" s="352"/>
      <c r="T33" s="352"/>
      <c r="U33" s="352"/>
    </row>
    <row r="34" spans="1:21" ht="12.75" customHeight="1">
      <c r="A34" s="170" t="s">
        <v>496</v>
      </c>
      <c r="C34" s="171" t="s">
        <v>247</v>
      </c>
      <c r="H34" s="352"/>
      <c r="I34" s="352"/>
      <c r="K34" s="352"/>
      <c r="L34" s="352"/>
      <c r="N34" s="352"/>
      <c r="O34" s="352"/>
      <c r="Q34" s="352"/>
      <c r="R34" s="352"/>
      <c r="T34" s="352"/>
      <c r="U34" s="352"/>
    </row>
    <row r="35" spans="1:21" s="182" customFormat="1" ht="12.75" customHeight="1">
      <c r="A35" s="172" t="s">
        <v>497</v>
      </c>
      <c r="B35" s="187"/>
      <c r="C35" s="171" t="s">
        <v>247</v>
      </c>
      <c r="D35" s="187"/>
      <c r="E35" s="187"/>
      <c r="F35" s="187"/>
      <c r="G35" s="187"/>
      <c r="H35" s="352"/>
      <c r="I35" s="352"/>
      <c r="K35" s="352"/>
      <c r="L35" s="352"/>
      <c r="N35" s="352"/>
      <c r="O35" s="352"/>
      <c r="Q35" s="352"/>
      <c r="R35" s="352"/>
      <c r="T35" s="352"/>
      <c r="U35" s="352"/>
    </row>
    <row r="36" spans="1:21" s="182" customFormat="1" ht="12.75" customHeight="1">
      <c r="A36" s="172" t="s">
        <v>478</v>
      </c>
      <c r="B36" s="187"/>
      <c r="C36" s="171" t="s">
        <v>247</v>
      </c>
      <c r="D36" s="187"/>
      <c r="E36" s="187"/>
      <c r="F36" s="187"/>
      <c r="G36" s="187"/>
      <c r="H36" s="353">
        <f>SUM(H27:H35)</f>
        <v>0</v>
      </c>
      <c r="I36" s="353">
        <f>SUM(I27:I35)</f>
        <v>0</v>
      </c>
      <c r="K36" s="353">
        <f>SUM(K27:K35)</f>
        <v>0</v>
      </c>
      <c r="L36" s="353">
        <f>SUM(L27:L35)</f>
        <v>0</v>
      </c>
      <c r="N36" s="353">
        <f>SUM(N27:N35)</f>
        <v>0</v>
      </c>
      <c r="O36" s="353">
        <f>SUM(O27:O35)</f>
        <v>0</v>
      </c>
      <c r="Q36" s="353">
        <f>SUM(Q27:Q35)</f>
        <v>0</v>
      </c>
      <c r="R36" s="353">
        <f>SUM(R27:R35)</f>
        <v>0</v>
      </c>
      <c r="T36" s="353">
        <f>SUM(T27:T35)</f>
        <v>0</v>
      </c>
      <c r="U36" s="353">
        <f>SUM(U27:U35)</f>
        <v>0</v>
      </c>
    </row>
    <row r="37" spans="1:21" s="182" customFormat="1" ht="12.75" customHeight="1">
      <c r="A37" s="187"/>
      <c r="B37" s="187"/>
      <c r="C37" s="171"/>
      <c r="D37" s="187"/>
      <c r="E37" s="187"/>
      <c r="F37" s="187"/>
      <c r="G37" s="187"/>
    </row>
    <row r="38" spans="1:21" s="182" customFormat="1" ht="12.75" customHeight="1">
      <c r="A38" s="187" t="s">
        <v>482</v>
      </c>
      <c r="B38" s="187"/>
      <c r="C38" s="171"/>
      <c r="D38" s="187"/>
      <c r="E38" s="187"/>
      <c r="F38" s="187"/>
      <c r="G38" s="187"/>
    </row>
    <row r="39" spans="1:21" s="182" customFormat="1" ht="12.75" customHeight="1">
      <c r="A39" s="228" t="s">
        <v>498</v>
      </c>
      <c r="B39" s="172" t="s">
        <v>499</v>
      </c>
      <c r="C39" s="171" t="s">
        <v>247</v>
      </c>
      <c r="D39" s="187"/>
      <c r="E39" s="187"/>
      <c r="F39" s="187"/>
      <c r="G39" s="187"/>
      <c r="H39" s="352"/>
      <c r="I39" s="352"/>
      <c r="J39" s="170"/>
      <c r="K39" s="352"/>
      <c r="L39" s="352"/>
      <c r="M39" s="170"/>
      <c r="N39" s="352"/>
      <c r="O39" s="352"/>
      <c r="P39" s="170"/>
      <c r="Q39" s="352"/>
      <c r="R39" s="352"/>
      <c r="S39" s="170"/>
      <c r="T39" s="352"/>
      <c r="U39" s="352"/>
    </row>
    <row r="40" spans="1:21" s="182" customFormat="1" ht="12.75" customHeight="1">
      <c r="A40" s="228" t="s">
        <v>500</v>
      </c>
      <c r="B40" s="172" t="s">
        <v>501</v>
      </c>
      <c r="C40" s="171" t="s">
        <v>247</v>
      </c>
      <c r="D40" s="187"/>
      <c r="E40" s="187"/>
      <c r="F40" s="187"/>
      <c r="G40" s="187"/>
      <c r="H40" s="352"/>
      <c r="I40" s="352"/>
      <c r="J40" s="170"/>
      <c r="K40" s="352"/>
      <c r="L40" s="352"/>
      <c r="M40" s="170"/>
      <c r="N40" s="352"/>
      <c r="O40" s="352"/>
      <c r="P40" s="170"/>
      <c r="Q40" s="352"/>
      <c r="R40" s="352"/>
      <c r="S40" s="170"/>
      <c r="T40" s="352"/>
      <c r="U40" s="352"/>
    </row>
    <row r="41" spans="1:21" s="182" customFormat="1" ht="12.75" customHeight="1">
      <c r="A41" s="228" t="s">
        <v>502</v>
      </c>
      <c r="B41" s="172" t="s">
        <v>503</v>
      </c>
      <c r="C41" s="171" t="s">
        <v>247</v>
      </c>
      <c r="D41" s="187"/>
      <c r="E41" s="187"/>
      <c r="F41" s="187"/>
      <c r="G41" s="187"/>
      <c r="H41" s="352"/>
      <c r="I41" s="352"/>
      <c r="K41" s="352"/>
      <c r="L41" s="352"/>
      <c r="N41" s="352"/>
      <c r="O41" s="352"/>
      <c r="Q41" s="352"/>
      <c r="R41" s="352"/>
      <c r="T41" s="352"/>
      <c r="U41" s="352"/>
    </row>
    <row r="42" spans="1:21" s="182" customFormat="1" ht="12.75" customHeight="1">
      <c r="A42" s="187"/>
      <c r="B42" s="187"/>
      <c r="C42" s="171" t="s">
        <v>247</v>
      </c>
      <c r="D42" s="187"/>
      <c r="E42" s="187"/>
      <c r="F42" s="187"/>
      <c r="G42" s="187"/>
      <c r="H42" s="353">
        <f>SUM(H39:H41)</f>
        <v>0</v>
      </c>
      <c r="I42" s="353">
        <f>SUM(I39:I41)</f>
        <v>0</v>
      </c>
      <c r="K42" s="353">
        <f>SUM(K39:K41)</f>
        <v>0</v>
      </c>
      <c r="L42" s="353">
        <f>SUM(L39:L41)</f>
        <v>0</v>
      </c>
      <c r="N42" s="353">
        <f>SUM(N39:N41)</f>
        <v>0</v>
      </c>
      <c r="O42" s="353">
        <f>SUM(O39:O41)</f>
        <v>0</v>
      </c>
      <c r="Q42" s="353">
        <f>SUM(Q39:Q41)</f>
        <v>0</v>
      </c>
      <c r="R42" s="353">
        <f>SUM(R39:R41)</f>
        <v>0</v>
      </c>
      <c r="T42" s="353">
        <f>SUM(T39:T41)</f>
        <v>0</v>
      </c>
      <c r="U42" s="353">
        <f>SUM(U39:U41)</f>
        <v>0</v>
      </c>
    </row>
    <row r="43" spans="1:21" s="182" customFormat="1" ht="12.75" customHeight="1">
      <c r="A43" s="187"/>
      <c r="B43" s="187"/>
      <c r="C43" s="171"/>
      <c r="D43" s="187"/>
      <c r="E43" s="187"/>
      <c r="F43" s="187"/>
      <c r="G43" s="187"/>
    </row>
    <row r="44" spans="1:21" s="182" customFormat="1" ht="12.75" customHeight="1">
      <c r="A44" s="187"/>
      <c r="B44" s="187"/>
      <c r="C44" s="171"/>
      <c r="D44" s="187"/>
      <c r="E44" s="187"/>
      <c r="F44" s="187"/>
      <c r="G44" s="187"/>
    </row>
    <row r="45" spans="1:21" s="182" customFormat="1" ht="12.75" customHeight="1">
      <c r="A45" s="190" t="s">
        <v>504</v>
      </c>
      <c r="B45" s="187"/>
      <c r="C45" s="187"/>
      <c r="D45" s="187"/>
      <c r="E45" s="187"/>
      <c r="F45" s="187"/>
      <c r="G45" s="187"/>
    </row>
    <row r="46" spans="1:21" ht="12.75" customHeight="1">
      <c r="A46" s="183" t="s">
        <v>505</v>
      </c>
      <c r="B46" s="185"/>
      <c r="C46" s="185"/>
      <c r="E46" s="189"/>
      <c r="F46" s="189"/>
    </row>
    <row r="47" spans="1:21" ht="12.75" customHeight="1">
      <c r="A47" s="188"/>
      <c r="B47" s="185"/>
      <c r="C47" s="185"/>
      <c r="E47" s="463" t="s">
        <v>461</v>
      </c>
      <c r="F47" s="463"/>
    </row>
    <row r="48" spans="1:21" ht="12.75" customHeight="1">
      <c r="A48" s="185"/>
      <c r="B48" s="185"/>
      <c r="C48" s="185"/>
      <c r="E48" s="324" t="s">
        <v>464</v>
      </c>
      <c r="F48" s="324" t="s">
        <v>465</v>
      </c>
    </row>
    <row r="49" spans="1:12" ht="12.75" customHeight="1">
      <c r="A49" s="172" t="s">
        <v>473</v>
      </c>
      <c r="B49" s="172" t="s">
        <v>474</v>
      </c>
      <c r="C49" s="171" t="s">
        <v>247</v>
      </c>
      <c r="E49" s="350"/>
      <c r="F49" s="350"/>
    </row>
    <row r="50" spans="1:12" ht="12.75" customHeight="1">
      <c r="A50" s="172" t="s">
        <v>506</v>
      </c>
      <c r="B50" s="172" t="s">
        <v>476</v>
      </c>
      <c r="C50" s="171" t="s">
        <v>247</v>
      </c>
      <c r="E50" s="350"/>
      <c r="F50" s="350"/>
    </row>
    <row r="51" spans="1:12" ht="12.75" customHeight="1">
      <c r="A51" s="172" t="s">
        <v>507</v>
      </c>
      <c r="B51" s="172"/>
      <c r="C51" s="171" t="s">
        <v>247</v>
      </c>
      <c r="E51" s="352"/>
      <c r="F51" s="350"/>
    </row>
    <row r="52" spans="1:12" ht="12.75" customHeight="1">
      <c r="A52" s="172" t="s">
        <v>477</v>
      </c>
      <c r="B52" s="172" t="s">
        <v>478</v>
      </c>
      <c r="C52" s="171" t="s">
        <v>247</v>
      </c>
      <c r="E52" s="355">
        <f>SUM(E68:E73)</f>
        <v>0</v>
      </c>
      <c r="F52" s="355">
        <f>E52</f>
        <v>0</v>
      </c>
    </row>
    <row r="53" spans="1:12" s="171" customFormat="1" ht="12.75" customHeight="1">
      <c r="A53" s="172" t="s">
        <v>508</v>
      </c>
      <c r="B53" s="172" t="s">
        <v>480</v>
      </c>
      <c r="C53" s="171" t="s">
        <v>247</v>
      </c>
      <c r="E53" s="352"/>
      <c r="F53" s="350"/>
      <c r="H53" s="170"/>
      <c r="I53" s="170"/>
      <c r="K53" s="170"/>
      <c r="L53" s="170"/>
    </row>
    <row r="54" spans="1:12" s="171" customFormat="1" ht="12.75" customHeight="1">
      <c r="A54" s="172" t="s">
        <v>509</v>
      </c>
      <c r="B54" s="172" t="s">
        <v>510</v>
      </c>
      <c r="C54" s="171" t="s">
        <v>247</v>
      </c>
      <c r="E54" s="356">
        <f>E61</f>
        <v>0</v>
      </c>
      <c r="F54" s="356">
        <f>F61</f>
        <v>0</v>
      </c>
      <c r="H54" s="170"/>
      <c r="I54" s="170"/>
      <c r="K54" s="170"/>
      <c r="L54" s="170"/>
    </row>
    <row r="55" spans="1:12" s="171" customFormat="1" ht="12.75" customHeight="1">
      <c r="A55" s="172" t="s">
        <v>511</v>
      </c>
      <c r="B55" s="172" t="s">
        <v>512</v>
      </c>
      <c r="C55" s="171" t="s">
        <v>247</v>
      </c>
      <c r="E55" s="356">
        <f>E64</f>
        <v>0</v>
      </c>
      <c r="F55" s="356">
        <f>F64</f>
        <v>0</v>
      </c>
      <c r="H55" s="170"/>
      <c r="I55" s="170"/>
      <c r="K55" s="170"/>
      <c r="L55" s="170"/>
    </row>
    <row r="56" spans="1:12" s="171" customFormat="1" ht="12.75" customHeight="1">
      <c r="A56" s="172" t="s">
        <v>513</v>
      </c>
      <c r="B56" s="172" t="s">
        <v>514</v>
      </c>
      <c r="C56" s="171" t="s">
        <v>247</v>
      </c>
      <c r="E56" s="351">
        <f>E79</f>
        <v>0</v>
      </c>
      <c r="F56" s="356">
        <f>F79</f>
        <v>0</v>
      </c>
      <c r="H56" s="170"/>
      <c r="I56" s="170"/>
      <c r="K56" s="170"/>
      <c r="L56" s="170"/>
    </row>
    <row r="57" spans="1:12" s="171" customFormat="1" ht="12.75" customHeight="1">
      <c r="A57" s="172" t="s">
        <v>481</v>
      </c>
      <c r="B57" s="172" t="s">
        <v>482</v>
      </c>
      <c r="C57" s="171" t="s">
        <v>247</v>
      </c>
      <c r="E57" s="351">
        <f>E91</f>
        <v>3.165168</v>
      </c>
      <c r="F57" s="351">
        <f>F91</f>
        <v>3.165168</v>
      </c>
      <c r="H57" s="170"/>
      <c r="I57" s="170"/>
      <c r="K57" s="170"/>
      <c r="L57" s="170"/>
    </row>
    <row r="58" spans="1:12" s="182" customFormat="1" ht="12.75" customHeight="1">
      <c r="A58" s="187" t="s">
        <v>471</v>
      </c>
      <c r="B58" s="187" t="s">
        <v>472</v>
      </c>
      <c r="C58" s="182" t="s">
        <v>247</v>
      </c>
      <c r="E58" s="353">
        <f>SUM(E49:E57)</f>
        <v>3.165168</v>
      </c>
      <c r="F58" s="353">
        <f>SUM(F49:F57)</f>
        <v>3.165168</v>
      </c>
      <c r="H58" s="170"/>
      <c r="I58" s="170"/>
      <c r="K58" s="170"/>
      <c r="L58" s="170"/>
    </row>
    <row r="59" spans="1:12" s="182" customFormat="1" ht="12.75" customHeight="1">
      <c r="A59" s="187"/>
      <c r="B59" s="187"/>
      <c r="E59" s="186"/>
      <c r="F59" s="186"/>
      <c r="H59" s="170"/>
      <c r="I59" s="170"/>
      <c r="K59" s="170"/>
      <c r="L59" s="170"/>
    </row>
    <row r="60" spans="1:12" s="171" customFormat="1" ht="12.75" customHeight="1">
      <c r="A60" s="183" t="s">
        <v>515</v>
      </c>
      <c r="B60" s="185"/>
      <c r="C60" s="185"/>
      <c r="F60" s="184"/>
      <c r="H60" s="170"/>
      <c r="I60" s="170"/>
      <c r="K60" s="170"/>
      <c r="L60" s="170"/>
    </row>
    <row r="61" spans="1:12" s="171" customFormat="1" ht="12.75" customHeight="1">
      <c r="A61" s="172" t="s">
        <v>509</v>
      </c>
      <c r="B61" s="172" t="s">
        <v>510</v>
      </c>
      <c r="C61" s="171" t="s">
        <v>247</v>
      </c>
      <c r="E61" s="357"/>
      <c r="F61" s="357"/>
      <c r="H61" s="170"/>
      <c r="I61" s="170"/>
      <c r="K61" s="170"/>
      <c r="L61" s="170"/>
    </row>
    <row r="62" spans="1:12" s="171" customFormat="1" ht="12.75" customHeight="1">
      <c r="A62" s="172"/>
      <c r="B62" s="172"/>
    </row>
    <row r="63" spans="1:12" s="171" customFormat="1" ht="12.75" customHeight="1">
      <c r="A63" s="183" t="s">
        <v>505</v>
      </c>
      <c r="B63" s="172"/>
    </row>
    <row r="64" spans="1:12" s="171" customFormat="1" ht="12.75" customHeight="1">
      <c r="A64" s="172" t="s">
        <v>511</v>
      </c>
      <c r="B64" s="172" t="s">
        <v>512</v>
      </c>
      <c r="C64" s="171" t="s">
        <v>247</v>
      </c>
      <c r="E64" s="357"/>
      <c r="F64" s="350"/>
    </row>
    <row r="65" spans="1:6" s="171" customFormat="1" ht="12.75" customHeight="1">
      <c r="A65" s="172"/>
      <c r="B65" s="172"/>
    </row>
    <row r="66" spans="1:6" s="171" customFormat="1" ht="12.75" customHeight="1">
      <c r="A66" s="182" t="s">
        <v>516</v>
      </c>
    </row>
    <row r="67" spans="1:6" s="171" customFormat="1" ht="12.75" customHeight="1">
      <c r="A67" s="181" t="s">
        <v>477</v>
      </c>
      <c r="B67" s="171" t="s">
        <v>517</v>
      </c>
    </row>
    <row r="68" spans="1:6" ht="12.75" customHeight="1">
      <c r="A68" s="170" t="s">
        <v>489</v>
      </c>
      <c r="C68" s="171" t="s">
        <v>247</v>
      </c>
      <c r="E68" s="352"/>
    </row>
    <row r="69" spans="1:6" ht="12.75" customHeight="1">
      <c r="A69" s="170" t="s">
        <v>490</v>
      </c>
      <c r="C69" s="171" t="s">
        <v>247</v>
      </c>
      <c r="E69" s="352"/>
    </row>
    <row r="70" spans="1:6" ht="12.75" customHeight="1">
      <c r="A70" s="170" t="s">
        <v>491</v>
      </c>
      <c r="C70" s="171" t="s">
        <v>247</v>
      </c>
      <c r="E70" s="350"/>
    </row>
    <row r="71" spans="1:6" ht="12.75" customHeight="1">
      <c r="A71" s="170" t="s">
        <v>492</v>
      </c>
      <c r="C71" s="171" t="s">
        <v>247</v>
      </c>
      <c r="E71" s="352"/>
    </row>
    <row r="72" spans="1:6" ht="12.75" customHeight="1">
      <c r="A72" s="170" t="s">
        <v>493</v>
      </c>
      <c r="C72" s="171" t="s">
        <v>247</v>
      </c>
      <c r="E72" s="352"/>
    </row>
    <row r="73" spans="1:6" ht="12.75" customHeight="1">
      <c r="A73" s="170" t="s">
        <v>518</v>
      </c>
      <c r="B73" s="170" t="s">
        <v>519</v>
      </c>
      <c r="C73" s="171" t="s">
        <v>247</v>
      </c>
      <c r="E73" s="352"/>
    </row>
    <row r="74" spans="1:6" ht="12.75" customHeight="1">
      <c r="C74" s="171"/>
      <c r="E74" s="180"/>
    </row>
    <row r="75" spans="1:6" s="171" customFormat="1" ht="12.75" customHeight="1">
      <c r="A75" s="178" t="s">
        <v>520</v>
      </c>
    </row>
    <row r="76" spans="1:6" s="171" customFormat="1" ht="12.75" customHeight="1">
      <c r="A76" s="175" t="s">
        <v>521</v>
      </c>
    </row>
    <row r="77" spans="1:6" s="171" customFormat="1" ht="12.75" customHeight="1">
      <c r="A77" s="171" t="s">
        <v>522</v>
      </c>
      <c r="B77" s="171" t="s">
        <v>523</v>
      </c>
      <c r="C77" s="171" t="s">
        <v>247</v>
      </c>
      <c r="E77" s="358"/>
      <c r="F77" s="350"/>
    </row>
    <row r="78" spans="1:6" s="171" customFormat="1" ht="12.75" customHeight="1">
      <c r="A78" s="171" t="s">
        <v>524</v>
      </c>
      <c r="B78" s="171" t="s">
        <v>525</v>
      </c>
      <c r="C78" s="171" t="s">
        <v>247</v>
      </c>
      <c r="E78" s="352"/>
      <c r="F78" s="350"/>
    </row>
    <row r="79" spans="1:6" s="171" customFormat="1" ht="12.75" customHeight="1">
      <c r="A79" s="171" t="s">
        <v>513</v>
      </c>
      <c r="B79" s="171" t="s">
        <v>514</v>
      </c>
      <c r="C79" s="171" t="s">
        <v>247</v>
      </c>
      <c r="D79" s="177"/>
      <c r="E79" s="359">
        <f>E77-E78</f>
        <v>0</v>
      </c>
      <c r="F79" s="359">
        <f>F77-F78</f>
        <v>0</v>
      </c>
    </row>
    <row r="80" spans="1:6" s="171" customFormat="1" ht="12.75" customHeight="1">
      <c r="E80" s="179"/>
      <c r="F80" s="179"/>
    </row>
    <row r="81" spans="1:20" s="171" customFormat="1" ht="12.75" customHeight="1">
      <c r="A81" s="178" t="s">
        <v>526</v>
      </c>
    </row>
    <row r="82" spans="1:20" s="171" customFormat="1" ht="12.75" customHeight="1">
      <c r="A82" s="175" t="s">
        <v>527</v>
      </c>
    </row>
    <row r="83" spans="1:20" s="171" customFormat="1" ht="12.75" customHeight="1">
      <c r="A83" s="175" t="s">
        <v>528</v>
      </c>
    </row>
    <row r="84" spans="1:20" s="171" customFormat="1" ht="12.75" customHeight="1">
      <c r="A84" s="171" t="s">
        <v>529</v>
      </c>
      <c r="B84" s="171" t="s">
        <v>530</v>
      </c>
      <c r="C84" s="171" t="s">
        <v>531</v>
      </c>
      <c r="E84" s="360">
        <f>1146800/1000000</f>
        <v>1.1468</v>
      </c>
      <c r="F84" s="360">
        <f>1146800/1000000</f>
        <v>1.1468</v>
      </c>
    </row>
    <row r="85" spans="1:20" s="171" customFormat="1" ht="12.75" customHeight="1">
      <c r="A85" s="171" t="s">
        <v>532</v>
      </c>
      <c r="B85" s="171" t="s">
        <v>533</v>
      </c>
      <c r="C85" s="171" t="s">
        <v>531</v>
      </c>
      <c r="D85" s="177"/>
      <c r="E85" s="360">
        <f>1146800/1000000</f>
        <v>1.1468</v>
      </c>
      <c r="F85" s="360">
        <f>1146800/1000000</f>
        <v>1.1468</v>
      </c>
    </row>
    <row r="86" spans="1:20" s="171" customFormat="1" ht="12.75" customHeight="1">
      <c r="A86" s="172" t="s">
        <v>534</v>
      </c>
      <c r="B86" s="171" t="s">
        <v>535</v>
      </c>
      <c r="C86" s="171" t="s">
        <v>531</v>
      </c>
      <c r="E86" s="361">
        <f>E101</f>
        <v>0</v>
      </c>
      <c r="F86" s="361">
        <f>E86</f>
        <v>0</v>
      </c>
    </row>
    <row r="87" spans="1:20" s="171" customFormat="1" ht="12.75" customHeight="1">
      <c r="A87" s="171" t="s">
        <v>536</v>
      </c>
      <c r="B87" s="171" t="s">
        <v>537</v>
      </c>
      <c r="C87" s="171" t="s">
        <v>531</v>
      </c>
      <c r="D87" s="177"/>
      <c r="E87" s="350">
        <v>0</v>
      </c>
      <c r="F87" s="350">
        <v>0</v>
      </c>
    </row>
    <row r="88" spans="1:20" s="171" customFormat="1" ht="12.75" customHeight="1">
      <c r="A88" s="171" t="s">
        <v>538</v>
      </c>
      <c r="B88" s="171" t="s">
        <v>539</v>
      </c>
      <c r="C88" s="171" t="s">
        <v>177</v>
      </c>
      <c r="E88" s="362">
        <f>+'RIIO-1 RPI and PVF'!M38</f>
        <v>1.38</v>
      </c>
      <c r="F88" s="362">
        <f>E88</f>
        <v>1.38</v>
      </c>
    </row>
    <row r="89" spans="1:20" s="171" customFormat="1" ht="12.75" customHeight="1">
      <c r="A89" s="171" t="s">
        <v>540</v>
      </c>
      <c r="B89" s="171" t="s">
        <v>541</v>
      </c>
      <c r="C89" s="171" t="s">
        <v>219</v>
      </c>
      <c r="E89" s="350">
        <v>0</v>
      </c>
      <c r="F89" s="350">
        <v>0</v>
      </c>
    </row>
    <row r="90" spans="1:20" s="171" customFormat="1" ht="12.75" customHeight="1">
      <c r="A90" s="171" t="s">
        <v>542</v>
      </c>
      <c r="B90" s="171" t="s">
        <v>543</v>
      </c>
      <c r="C90" s="171" t="s">
        <v>219</v>
      </c>
      <c r="E90" s="358"/>
      <c r="F90" s="350"/>
    </row>
    <row r="91" spans="1:20" s="171" customFormat="1" ht="12.75" customHeight="1">
      <c r="A91" s="172" t="s">
        <v>481</v>
      </c>
      <c r="B91" s="172" t="s">
        <v>482</v>
      </c>
      <c r="C91" s="171" t="s">
        <v>219</v>
      </c>
      <c r="E91" s="363">
        <f>SUM(E84:E87)*E88+SUM(E89,E90)</f>
        <v>3.165168</v>
      </c>
      <c r="F91" s="363">
        <f>SUM(F84:F87)*F88+SUM(F89,F90)</f>
        <v>3.165168</v>
      </c>
    </row>
    <row r="92" spans="1:20" s="171" customFormat="1" ht="12.75" customHeight="1"/>
    <row r="93" spans="1:20" s="171" customFormat="1" ht="12.75" customHeight="1">
      <c r="A93" s="176" t="s">
        <v>544</v>
      </c>
    </row>
    <row r="94" spans="1:20" s="171" customFormat="1" ht="12.75" customHeight="1">
      <c r="A94" s="175" t="s">
        <v>545</v>
      </c>
    </row>
    <row r="95" spans="1:20" s="171" customFormat="1" ht="12.75" customHeight="1">
      <c r="A95" s="174" t="s">
        <v>546</v>
      </c>
    </row>
    <row r="96" spans="1:20" s="171" customFormat="1" ht="12.75" customHeight="1">
      <c r="A96" s="171" t="s">
        <v>547</v>
      </c>
      <c r="B96" s="171" t="s">
        <v>548</v>
      </c>
      <c r="C96" s="171" t="s">
        <v>177</v>
      </c>
      <c r="E96" s="364">
        <f>+'RIIO-1 RPI and PVF'!K27</f>
        <v>1.3129999999999999</v>
      </c>
      <c r="H96" s="364">
        <f>'RIIO-1 RPI and PVF'!L27</f>
        <v>1.347</v>
      </c>
      <c r="K96" s="364">
        <f>'RIIO-1 RPI and PVF'!M27</f>
        <v>1.363</v>
      </c>
      <c r="N96" s="364">
        <f>'RIIO-1 RPI and PVF'!P27</f>
        <v>0</v>
      </c>
      <c r="Q96" s="364">
        <f>'RIIO-1 RPI and PVF'!R27</f>
        <v>0</v>
      </c>
      <c r="T96" s="364">
        <f>'RIIO-1 RPI and PVF'!S27</f>
        <v>0</v>
      </c>
    </row>
    <row r="97" spans="1:20" s="171" customFormat="1" ht="12.75" customHeight="1">
      <c r="A97" s="171" t="s">
        <v>538</v>
      </c>
      <c r="B97" s="171" t="s">
        <v>539</v>
      </c>
      <c r="C97" s="171" t="s">
        <v>177</v>
      </c>
      <c r="E97" s="364">
        <f>+'RIIO-1 RPI and PVF'!K38</f>
        <v>1.3140000000000001</v>
      </c>
      <c r="H97" s="364">
        <f>'RIIO-1 RPI and PVF'!L38</f>
        <v>1.3580000000000001</v>
      </c>
      <c r="K97" s="364">
        <f>'RIIO-1 RPI and PVF'!M38</f>
        <v>1.38</v>
      </c>
      <c r="N97" s="364">
        <f>'RIIO-1 RPI and PVF'!P38</f>
        <v>0</v>
      </c>
      <c r="Q97" s="364">
        <f>'RIIO-1 RPI and PVF'!R38</f>
        <v>0</v>
      </c>
      <c r="T97" s="364">
        <f>'RIIO-1 RPI and PVF'!S38</f>
        <v>0</v>
      </c>
    </row>
    <row r="98" spans="1:20" s="171" customFormat="1" ht="12.75" customHeight="1">
      <c r="A98" s="171" t="s">
        <v>481</v>
      </c>
      <c r="B98" s="171" t="s">
        <v>482</v>
      </c>
      <c r="C98" s="171" t="s">
        <v>219</v>
      </c>
      <c r="E98" s="173"/>
      <c r="H98" s="173"/>
      <c r="K98" s="365"/>
      <c r="N98" s="229"/>
      <c r="Q98" s="229"/>
      <c r="T98" s="229"/>
    </row>
    <row r="99" spans="1:20" s="171" customFormat="1" ht="12.75" customHeight="1">
      <c r="A99" s="171" t="s">
        <v>549</v>
      </c>
      <c r="B99" s="171" t="s">
        <v>209</v>
      </c>
      <c r="C99" s="171" t="s">
        <v>177</v>
      </c>
      <c r="E99" s="364">
        <f>+'RIIO-1 RPI and PVF'!K$43</f>
        <v>1.0394600000000001</v>
      </c>
      <c r="H99" s="364">
        <f>'RIIO-1 RPI and PVF'!L43</f>
        <v>1.03748</v>
      </c>
      <c r="K99" s="364">
        <f>'RIIO-1 RPI and PVF'!M43</f>
        <v>1.03454</v>
      </c>
      <c r="N99" s="364">
        <f>'RIIO-1 RPI and PVF'!N43</f>
        <v>1.0208079999999999</v>
      </c>
      <c r="Q99" s="364">
        <f>'RIIO-1 RPI and PVF'!O43</f>
        <v>1.0223390000000001</v>
      </c>
      <c r="T99" s="364">
        <f>'RIIO-1 RPI and PVF'!P43</f>
        <v>1.0248409999999999</v>
      </c>
    </row>
    <row r="100" spans="1:20" s="171" customFormat="1" ht="12.75" customHeight="1">
      <c r="A100" s="171" t="s">
        <v>550</v>
      </c>
      <c r="B100" s="171" t="s">
        <v>209</v>
      </c>
      <c r="C100" s="171" t="s">
        <v>177</v>
      </c>
      <c r="E100" s="364">
        <f>+'RIIO-1 RPI and PVF'!L$43</f>
        <v>1.03748</v>
      </c>
      <c r="H100" s="364">
        <f>+'RIIO-1 RPI and PVF'!M$43</f>
        <v>1.03454</v>
      </c>
      <c r="K100" s="364">
        <f>'RIIO-1 RPI and PVF'!N43</f>
        <v>1.0208079999999999</v>
      </c>
      <c r="N100" s="364">
        <f>'RIIO-1 RPI and PVF'!O43</f>
        <v>1.0223390000000001</v>
      </c>
      <c r="Q100" s="364">
        <f>'RIIO-1 RPI and PVF'!P43</f>
        <v>1.0248409999999999</v>
      </c>
      <c r="T100" s="364">
        <f>'RIIO-1 RPI and PVF'!R43</f>
        <v>0</v>
      </c>
    </row>
    <row r="101" spans="1:20" s="171" customFormat="1" ht="12.75" customHeight="1">
      <c r="A101" s="172" t="s">
        <v>534</v>
      </c>
      <c r="B101" s="171" t="s">
        <v>535</v>
      </c>
      <c r="C101" s="171" t="s">
        <v>531</v>
      </c>
      <c r="E101" s="363">
        <f>+(E96-E97)/E96*E98/E97*E99*E100</f>
        <v>0</v>
      </c>
      <c r="H101" s="363">
        <f>+(H96-H97)/H96*H98/H97*H99*H100</f>
        <v>0</v>
      </c>
      <c r="K101" s="363">
        <f>+(K96-K97)/K96*K98/K97*K99*K100</f>
        <v>0</v>
      </c>
      <c r="N101" s="363" t="e">
        <f>+(N96-N97)/N96*N98/N97*N99*N100</f>
        <v>#DIV/0!</v>
      </c>
      <c r="Q101" s="363" t="e">
        <f>+(Q96-Q97)/Q96*Q98/Q97*Q99*Q100</f>
        <v>#DIV/0!</v>
      </c>
      <c r="T101" s="363" t="e">
        <f>+(T96-T97)/T96*T98/T97*T99*T100</f>
        <v>#DIV/0!</v>
      </c>
    </row>
    <row r="102" spans="1:20" s="171" customFormat="1" ht="12.75" customHeight="1"/>
    <row r="103" spans="1:20" s="171" customFormat="1" ht="12.75" customHeight="1"/>
    <row r="104" spans="1:20" s="171" customFormat="1" ht="12.75" customHeight="1"/>
    <row r="105" spans="1:20" ht="12.75" customHeight="1">
      <c r="D105" s="171"/>
      <c r="E105" s="171"/>
      <c r="F105" s="171"/>
      <c r="H105" s="171"/>
      <c r="I105" s="171"/>
      <c r="K105" s="171"/>
      <c r="L105" s="171"/>
    </row>
    <row r="106" spans="1:20" ht="12.75" customHeight="1">
      <c r="D106" s="171"/>
      <c r="E106" s="171"/>
      <c r="F106" s="171"/>
      <c r="H106" s="171"/>
      <c r="I106" s="171"/>
      <c r="K106" s="171"/>
      <c r="L106" s="171"/>
    </row>
    <row r="107" spans="1:20" ht="12.75" customHeight="1">
      <c r="D107" s="171"/>
      <c r="E107" s="171"/>
      <c r="F107" s="171"/>
    </row>
    <row r="108" spans="1:20" ht="12.75" customHeight="1">
      <c r="D108" s="171"/>
      <c r="E108" s="171"/>
      <c r="F108" s="171"/>
    </row>
    <row r="109" spans="1:20" ht="12.75" customHeight="1">
      <c r="D109" s="171"/>
      <c r="E109" s="171"/>
      <c r="F109" s="171"/>
    </row>
    <row r="110" spans="1:20" ht="12.75" customHeight="1"/>
    <row r="111" spans="1:20" ht="12.75" customHeight="1"/>
    <row r="112" spans="1:20"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sheetData>
  <mergeCells count="7">
    <mergeCell ref="E47:F47"/>
    <mergeCell ref="N11:O11"/>
    <mergeCell ref="Q11:R11"/>
    <mergeCell ref="T11:U11"/>
    <mergeCell ref="E11:F11"/>
    <mergeCell ref="H11:I11"/>
    <mergeCell ref="K11:L11"/>
  </mergeCells>
  <pageMargins left="0.7" right="0.7" top="0.75" bottom="0.75" header="0.3" footer="0.3"/>
  <pageSetup paperSize="8" orientation="landscape" r:id="rId1"/>
  <headerFooter>
    <oddFooter>&amp;C_x000D_&amp;1#&amp;"Calibri"&amp;10&amp;K000000 OFFICIAL-InternalOnly</oddFooter>
  </headerFooter>
  <drawing r:id="rId2"/>
  <legacyDrawing r:id="rId3"/>
  <oleObjects>
    <mc:AlternateContent xmlns:mc="http://schemas.openxmlformats.org/markup-compatibility/2006">
      <mc:Choice Requires="x14">
        <oleObject progId="Equation.3" shapeId="30721" r:id="rId4">
          <objectPr defaultSize="0" autoPict="0" r:id="rId5">
            <anchor moveWithCells="1" sizeWithCells="1">
              <from>
                <xdr:col>0</xdr:col>
                <xdr:colOff>3619500</xdr:colOff>
                <xdr:row>73</xdr:row>
                <xdr:rowOff>146050</xdr:rowOff>
              </from>
              <to>
                <xdr:col>2</xdr:col>
                <xdr:colOff>381000</xdr:colOff>
                <xdr:row>75</xdr:row>
                <xdr:rowOff>57150</xdr:rowOff>
              </to>
            </anchor>
          </objectPr>
        </oleObject>
      </mc:Choice>
      <mc:Fallback>
        <oleObject progId="Equation.3" shapeId="30721" r:id="rId4"/>
      </mc:Fallback>
    </mc:AlternateContent>
    <mc:AlternateContent xmlns:mc="http://schemas.openxmlformats.org/markup-compatibility/2006">
      <mc:Choice Requires="x14">
        <oleObject progId="Equation.3" shapeId="30722" r:id="rId6">
          <objectPr defaultSize="0" autoPict="0" r:id="rId7">
            <anchor moveWithCells="1" sizeWithCells="1">
              <from>
                <xdr:col>0</xdr:col>
                <xdr:colOff>2590800</xdr:colOff>
                <xdr:row>91</xdr:row>
                <xdr:rowOff>38100</xdr:rowOff>
              </from>
              <to>
                <xdr:col>3</xdr:col>
                <xdr:colOff>0</xdr:colOff>
                <xdr:row>93</xdr:row>
                <xdr:rowOff>171450</xdr:rowOff>
              </to>
            </anchor>
          </objectPr>
        </oleObject>
      </mc:Choice>
      <mc:Fallback>
        <oleObject progId="Equation.3" shapeId="30722"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A4D0-D294-4D0E-9025-EABC9BF94513}">
  <sheetPr>
    <tabColor theme="4"/>
    <pageSetUpPr fitToPage="1"/>
  </sheetPr>
  <dimension ref="A1:Q58"/>
  <sheetViews>
    <sheetView showGridLines="0" topLeftCell="A6" zoomScaleNormal="100" zoomScaleSheetLayoutView="90" workbookViewId="0">
      <selection activeCell="I32" sqref="I32"/>
    </sheetView>
  </sheetViews>
  <sheetFormatPr defaultColWidth="7.765625" defaultRowHeight="0" customHeight="1" zeroHeight="1"/>
  <cols>
    <col min="1" max="1" width="8.23046875" style="279" customWidth="1"/>
    <col min="2" max="2" width="17.4609375" style="279" customWidth="1"/>
    <col min="3" max="5" width="7.765625" style="279" customWidth="1"/>
    <col min="6" max="6" width="5.765625" style="279" customWidth="1"/>
    <col min="7" max="7" width="13.765625" style="279" bestFit="1" customWidth="1"/>
    <col min="8" max="8" width="3.15234375" style="279" bestFit="1" customWidth="1"/>
    <col min="9" max="13" width="8.23046875" style="279" customWidth="1"/>
    <col min="14" max="16384" width="7.765625" style="279"/>
  </cols>
  <sheetData>
    <row r="1" spans="1:17" s="288" customFormat="1" ht="25">
      <c r="A1" s="1" t="str">
        <f>Cover!$A$2</f>
        <v>ESO Regulatory Reporting Pack</v>
      </c>
      <c r="B1" s="1"/>
      <c r="C1" s="1"/>
      <c r="D1" s="1"/>
      <c r="E1" s="1"/>
      <c r="F1" s="1"/>
      <c r="G1" s="1"/>
      <c r="H1" s="1"/>
      <c r="I1" s="1"/>
      <c r="J1" s="1"/>
      <c r="K1" s="1"/>
      <c r="L1" s="1"/>
      <c r="M1" s="1"/>
      <c r="N1" s="285"/>
      <c r="O1" s="285"/>
      <c r="P1" s="285"/>
      <c r="Q1" s="285"/>
    </row>
    <row r="2" spans="1:17" s="288" customFormat="1" ht="25">
      <c r="A2" s="3" t="str">
        <f>Cover!$A$3</f>
        <v>National Grid Electricity System Operator</v>
      </c>
      <c r="B2" s="1"/>
      <c r="C2" s="1"/>
      <c r="D2" s="1"/>
      <c r="E2" s="1"/>
      <c r="F2" s="1"/>
      <c r="G2" s="1"/>
      <c r="H2" s="1"/>
      <c r="I2" s="1"/>
      <c r="J2" s="1"/>
      <c r="K2" s="1"/>
      <c r="L2" s="1"/>
      <c r="M2" s="1"/>
      <c r="N2" s="285"/>
      <c r="O2" s="285"/>
      <c r="P2" s="285"/>
      <c r="Q2" s="285"/>
    </row>
    <row r="3" spans="1:17" s="288" customFormat="1" ht="25">
      <c r="A3" s="3" t="str">
        <f>Cover!$A$4</f>
        <v>2022/23</v>
      </c>
      <c r="B3" s="1"/>
      <c r="C3" s="1"/>
      <c r="D3" s="1"/>
      <c r="E3" s="1"/>
      <c r="F3" s="1"/>
      <c r="G3" s="1"/>
      <c r="H3" s="1"/>
      <c r="I3" s="1"/>
      <c r="J3" s="1"/>
      <c r="K3" s="1"/>
      <c r="L3" s="1"/>
      <c r="M3" s="1"/>
      <c r="N3" s="285"/>
      <c r="O3" s="285"/>
      <c r="P3" s="285"/>
      <c r="Q3" s="285"/>
    </row>
    <row r="4" spans="1:17" s="288" customFormat="1" ht="25.5" thickBot="1">
      <c r="A4" s="28" t="s">
        <v>551</v>
      </c>
      <c r="B4" s="28"/>
      <c r="C4" s="28"/>
      <c r="D4" s="28"/>
      <c r="E4" s="28"/>
      <c r="F4" s="28"/>
      <c r="G4" s="28"/>
      <c r="H4" s="28"/>
      <c r="I4" s="28"/>
      <c r="J4" s="28"/>
      <c r="K4" s="28"/>
      <c r="L4" s="28"/>
      <c r="M4" s="28"/>
      <c r="N4" s="285"/>
      <c r="O4" s="285"/>
      <c r="P4" s="285"/>
      <c r="Q4" s="285"/>
    </row>
    <row r="5" spans="1:17" ht="15.75" customHeight="1">
      <c r="A5" s="289"/>
      <c r="B5" s="289"/>
      <c r="C5" s="289"/>
      <c r="D5" s="289"/>
      <c r="E5" s="289"/>
      <c r="F5" s="289"/>
      <c r="G5" s="289"/>
      <c r="H5" s="289"/>
      <c r="I5" s="289"/>
      <c r="J5" s="289"/>
    </row>
    <row r="6" spans="1:17" ht="15.75" customHeight="1">
      <c r="A6" s="289"/>
      <c r="B6" s="289"/>
      <c r="C6" s="289"/>
      <c r="D6" s="289"/>
      <c r="E6" s="289"/>
      <c r="F6" s="289"/>
      <c r="G6" s="289"/>
      <c r="H6" s="289"/>
      <c r="I6" s="289"/>
      <c r="J6" s="289"/>
    </row>
    <row r="7" spans="1:17" ht="14">
      <c r="A7" s="290" t="s">
        <v>552</v>
      </c>
      <c r="B7" s="275"/>
      <c r="C7" s="275"/>
      <c r="D7" s="275"/>
      <c r="E7" s="275"/>
      <c r="F7" s="275"/>
      <c r="G7" s="275"/>
      <c r="H7" s="275"/>
    </row>
    <row r="8" spans="1:17" ht="9" customHeight="1">
      <c r="A8" s="275"/>
      <c r="B8" s="275"/>
      <c r="C8" s="275"/>
      <c r="D8" s="275"/>
      <c r="E8" s="275"/>
      <c r="F8" s="275"/>
      <c r="G8" s="275"/>
      <c r="H8" s="275"/>
    </row>
    <row r="9" spans="1:17" ht="14">
      <c r="A9" s="274" t="s">
        <v>553</v>
      </c>
      <c r="B9" s="275"/>
      <c r="C9" s="275"/>
      <c r="D9" s="275"/>
      <c r="E9" s="275"/>
      <c r="F9" s="275"/>
      <c r="G9" s="275"/>
      <c r="H9" s="275"/>
    </row>
    <row r="10" spans="1:17" ht="9" customHeight="1">
      <c r="A10" s="276"/>
      <c r="B10" s="275"/>
      <c r="C10" s="275"/>
      <c r="D10" s="275"/>
      <c r="E10" s="275"/>
      <c r="F10" s="275"/>
      <c r="G10" s="275"/>
      <c r="H10" s="275"/>
    </row>
    <row r="11" spans="1:17" ht="14">
      <c r="A11" s="277" t="s">
        <v>554</v>
      </c>
      <c r="B11" s="278"/>
      <c r="C11" s="278"/>
      <c r="D11" s="278"/>
      <c r="E11" s="278"/>
      <c r="F11" s="278"/>
      <c r="G11" s="278"/>
      <c r="H11" s="278"/>
    </row>
    <row r="12" spans="1:17" ht="14">
      <c r="A12" s="277"/>
      <c r="B12" s="278"/>
      <c r="C12" s="278"/>
      <c r="D12" s="278"/>
      <c r="E12" s="278"/>
      <c r="F12" s="278"/>
      <c r="G12" s="278"/>
      <c r="H12" s="278"/>
    </row>
    <row r="13" spans="1:17" ht="14">
      <c r="A13" s="275"/>
      <c r="B13" s="275"/>
      <c r="C13" s="275"/>
      <c r="D13" s="275"/>
      <c r="E13" s="275"/>
      <c r="F13" s="275"/>
      <c r="G13" s="275"/>
      <c r="H13" s="275"/>
      <c r="I13" s="467" t="s">
        <v>555</v>
      </c>
      <c r="J13" s="468"/>
      <c r="K13" s="468"/>
      <c r="L13" s="468"/>
      <c r="M13" s="469"/>
    </row>
    <row r="14" spans="1:17" ht="14">
      <c r="G14" s="280" t="s">
        <v>211</v>
      </c>
      <c r="I14" s="291">
        <v>2022</v>
      </c>
      <c r="J14" s="292">
        <v>2023</v>
      </c>
      <c r="K14" s="292">
        <v>2024</v>
      </c>
      <c r="L14" s="292">
        <v>2025</v>
      </c>
      <c r="M14" s="293">
        <v>2026</v>
      </c>
    </row>
    <row r="15" spans="1:17" ht="14">
      <c r="B15" s="286" t="s">
        <v>556</v>
      </c>
      <c r="G15" s="281"/>
    </row>
    <row r="16" spans="1:17" ht="14">
      <c r="A16" s="280">
        <v>1</v>
      </c>
      <c r="B16" s="466"/>
      <c r="C16" s="466"/>
      <c r="D16" s="466"/>
      <c r="E16" s="466"/>
      <c r="F16" s="466"/>
      <c r="G16" s="294" t="s">
        <v>238</v>
      </c>
      <c r="I16" s="295"/>
      <c r="J16" s="295"/>
      <c r="K16" s="295"/>
      <c r="L16" s="295"/>
      <c r="M16" s="295"/>
    </row>
    <row r="17" spans="1:13" ht="14">
      <c r="A17" s="280">
        <v>2</v>
      </c>
      <c r="B17" s="466"/>
      <c r="C17" s="466"/>
      <c r="D17" s="466"/>
      <c r="E17" s="466"/>
      <c r="F17" s="466"/>
      <c r="G17" s="294" t="s">
        <v>238</v>
      </c>
      <c r="I17" s="295"/>
      <c r="J17" s="295"/>
      <c r="K17" s="295"/>
      <c r="L17" s="295"/>
      <c r="M17" s="295"/>
    </row>
    <row r="18" spans="1:13" ht="14">
      <c r="A18" s="280">
        <v>3</v>
      </c>
      <c r="B18" s="466"/>
      <c r="C18" s="466"/>
      <c r="D18" s="466"/>
      <c r="E18" s="466"/>
      <c r="F18" s="466"/>
      <c r="G18" s="294" t="s">
        <v>238</v>
      </c>
      <c r="I18" s="295"/>
      <c r="J18" s="295"/>
      <c r="K18" s="295"/>
      <c r="L18" s="295"/>
      <c r="M18" s="295"/>
    </row>
    <row r="19" spans="1:13" ht="14">
      <c r="A19" s="280">
        <v>4</v>
      </c>
      <c r="B19" s="466"/>
      <c r="C19" s="466"/>
      <c r="D19" s="466"/>
      <c r="E19" s="466"/>
      <c r="F19" s="466"/>
      <c r="G19" s="294" t="s">
        <v>238</v>
      </c>
      <c r="I19" s="295"/>
      <c r="J19" s="295"/>
      <c r="K19" s="295"/>
      <c r="L19" s="295"/>
      <c r="M19" s="295"/>
    </row>
    <row r="20" spans="1:13" ht="14">
      <c r="A20" s="280">
        <v>5</v>
      </c>
      <c r="B20" s="466"/>
      <c r="C20" s="466"/>
      <c r="D20" s="466"/>
      <c r="E20" s="466"/>
      <c r="F20" s="466"/>
      <c r="G20" s="294" t="s">
        <v>238</v>
      </c>
      <c r="I20" s="295"/>
      <c r="J20" s="295"/>
      <c r="K20" s="295"/>
      <c r="L20" s="295"/>
      <c r="M20" s="295"/>
    </row>
    <row r="21" spans="1:13" ht="14">
      <c r="A21" s="280">
        <v>6</v>
      </c>
      <c r="B21" s="466"/>
      <c r="C21" s="466"/>
      <c r="D21" s="466"/>
      <c r="E21" s="466"/>
      <c r="F21" s="466"/>
      <c r="G21" s="294" t="s">
        <v>238</v>
      </c>
      <c r="I21" s="295"/>
      <c r="J21" s="295"/>
      <c r="K21" s="295"/>
      <c r="L21" s="295"/>
      <c r="M21" s="295"/>
    </row>
    <row r="22" spans="1:13" ht="14">
      <c r="A22" s="280">
        <v>7</v>
      </c>
      <c r="B22" s="466"/>
      <c r="C22" s="466"/>
      <c r="D22" s="466"/>
      <c r="E22" s="466"/>
      <c r="F22" s="466"/>
      <c r="G22" s="294" t="s">
        <v>238</v>
      </c>
      <c r="I22" s="295"/>
      <c r="J22" s="295"/>
      <c r="K22" s="295"/>
      <c r="L22" s="295"/>
      <c r="M22" s="295"/>
    </row>
    <row r="23" spans="1:13" ht="14">
      <c r="A23" s="280">
        <v>8</v>
      </c>
      <c r="B23" s="466"/>
      <c r="C23" s="466"/>
      <c r="D23" s="466"/>
      <c r="E23" s="466"/>
      <c r="F23" s="466"/>
      <c r="G23" s="294" t="s">
        <v>238</v>
      </c>
      <c r="I23" s="295"/>
      <c r="J23" s="295"/>
      <c r="K23" s="295"/>
      <c r="L23" s="295"/>
      <c r="M23" s="295"/>
    </row>
    <row r="24" spans="1:13" ht="14">
      <c r="A24" s="280">
        <v>9</v>
      </c>
      <c r="B24" s="466"/>
      <c r="C24" s="466"/>
      <c r="D24" s="466"/>
      <c r="E24" s="466"/>
      <c r="F24" s="466"/>
      <c r="G24" s="294" t="s">
        <v>238</v>
      </c>
      <c r="I24" s="295"/>
      <c r="J24" s="295"/>
      <c r="K24" s="295"/>
      <c r="L24" s="295"/>
      <c r="M24" s="295"/>
    </row>
    <row r="25" spans="1:13" ht="14">
      <c r="A25" s="280">
        <v>10</v>
      </c>
      <c r="B25" s="466"/>
      <c r="C25" s="466"/>
      <c r="D25" s="466"/>
      <c r="E25" s="466"/>
      <c r="F25" s="466"/>
      <c r="G25" s="294" t="s">
        <v>238</v>
      </c>
      <c r="I25" s="295"/>
      <c r="J25" s="295"/>
      <c r="K25" s="295"/>
      <c r="L25" s="295"/>
      <c r="M25" s="295"/>
    </row>
    <row r="26" spans="1:13" ht="14">
      <c r="A26" s="280">
        <v>11</v>
      </c>
      <c r="B26" s="466"/>
      <c r="C26" s="466"/>
      <c r="D26" s="466"/>
      <c r="E26" s="466"/>
      <c r="F26" s="466"/>
      <c r="G26" s="294" t="s">
        <v>238</v>
      </c>
      <c r="I26" s="295"/>
      <c r="J26" s="295"/>
      <c r="K26" s="295"/>
      <c r="L26" s="295"/>
      <c r="M26" s="295"/>
    </row>
    <row r="27" spans="1:13" ht="14">
      <c r="A27" s="280">
        <v>12</v>
      </c>
      <c r="B27" s="466"/>
      <c r="C27" s="466"/>
      <c r="D27" s="466"/>
      <c r="E27" s="466"/>
      <c r="F27" s="466"/>
      <c r="G27" s="294" t="s">
        <v>238</v>
      </c>
      <c r="I27" s="295"/>
      <c r="J27" s="295"/>
      <c r="K27" s="295"/>
      <c r="L27" s="295"/>
      <c r="M27" s="295"/>
    </row>
    <row r="28" spans="1:13" ht="14">
      <c r="A28" s="280">
        <v>13</v>
      </c>
      <c r="B28" s="466"/>
      <c r="C28" s="466"/>
      <c r="D28" s="466"/>
      <c r="E28" s="466"/>
      <c r="F28" s="466"/>
      <c r="G28" s="294" t="s">
        <v>238</v>
      </c>
      <c r="I28" s="295"/>
      <c r="J28" s="295"/>
      <c r="K28" s="295"/>
      <c r="L28" s="295"/>
      <c r="M28" s="295"/>
    </row>
    <row r="29" spans="1:13" ht="14">
      <c r="A29" s="280">
        <v>14</v>
      </c>
      <c r="B29" s="466"/>
      <c r="C29" s="466"/>
      <c r="D29" s="466"/>
      <c r="E29" s="466"/>
      <c r="F29" s="466"/>
      <c r="G29" s="294" t="s">
        <v>238</v>
      </c>
      <c r="I29" s="295"/>
      <c r="J29" s="295"/>
      <c r="K29" s="295"/>
      <c r="L29" s="295"/>
      <c r="M29" s="295"/>
    </row>
    <row r="30" spans="1:13" ht="14">
      <c r="A30" s="280">
        <v>15</v>
      </c>
      <c r="B30" s="466"/>
      <c r="C30" s="466"/>
      <c r="D30" s="466"/>
      <c r="E30" s="466"/>
      <c r="F30" s="466"/>
      <c r="G30" s="294" t="s">
        <v>238</v>
      </c>
      <c r="I30" s="295"/>
      <c r="J30" s="295"/>
      <c r="K30" s="295"/>
      <c r="L30" s="295"/>
      <c r="M30" s="295"/>
    </row>
    <row r="31" spans="1:13" ht="9" customHeight="1">
      <c r="A31" s="282"/>
      <c r="B31" s="282"/>
      <c r="C31" s="282"/>
      <c r="D31" s="282"/>
      <c r="E31" s="282"/>
      <c r="F31" s="282"/>
      <c r="G31" s="294"/>
      <c r="I31" s="283"/>
      <c r="J31" s="283"/>
      <c r="K31" s="283"/>
      <c r="L31" s="283"/>
      <c r="M31" s="283"/>
    </row>
    <row r="32" spans="1:13" ht="14">
      <c r="F32" s="288" t="s">
        <v>234</v>
      </c>
      <c r="G32" s="294" t="s">
        <v>238</v>
      </c>
      <c r="H32" s="284"/>
      <c r="I32" s="296">
        <f>SUM(I16:I30)</f>
        <v>0</v>
      </c>
      <c r="J32" s="296">
        <f>SUM(J16:J30)</f>
        <v>0</v>
      </c>
      <c r="K32" s="296">
        <f>SUM(K16:K30)</f>
        <v>0</v>
      </c>
      <c r="L32" s="296">
        <f>SUM(L16:L30)</f>
        <v>0</v>
      </c>
      <c r="M32" s="296">
        <f>SUM(M16:M30)</f>
        <v>0</v>
      </c>
    </row>
    <row r="33" spans="1:13" ht="9" customHeight="1"/>
    <row r="34" spans="1:13" ht="14">
      <c r="A34" s="274" t="s">
        <v>557</v>
      </c>
      <c r="B34" s="275"/>
      <c r="C34" s="275"/>
      <c r="D34" s="275"/>
      <c r="E34" s="275"/>
      <c r="F34" s="275"/>
      <c r="G34" s="275"/>
      <c r="H34" s="275"/>
    </row>
    <row r="35" spans="1:13" ht="9" customHeight="1">
      <c r="A35" s="275"/>
      <c r="B35" s="275"/>
      <c r="C35" s="275"/>
      <c r="D35" s="275"/>
      <c r="E35" s="275"/>
      <c r="F35" s="275"/>
      <c r="G35" s="275"/>
      <c r="H35" s="275"/>
    </row>
    <row r="36" spans="1:13" ht="14">
      <c r="A36" s="277" t="s">
        <v>558</v>
      </c>
      <c r="B36" s="278"/>
      <c r="C36" s="278"/>
      <c r="D36" s="278"/>
      <c r="E36" s="278"/>
      <c r="F36" s="278"/>
      <c r="G36" s="278"/>
      <c r="H36" s="278"/>
    </row>
    <row r="37" spans="1:13" ht="9" customHeight="1">
      <c r="A37" s="275"/>
      <c r="B37" s="275"/>
      <c r="C37" s="275"/>
      <c r="D37" s="275"/>
      <c r="E37" s="275"/>
      <c r="F37" s="275"/>
      <c r="G37" s="275"/>
      <c r="H37" s="275"/>
    </row>
    <row r="38" spans="1:13" ht="14">
      <c r="A38" s="275"/>
      <c r="B38" s="275"/>
      <c r="C38" s="275"/>
      <c r="D38" s="275"/>
      <c r="E38" s="275"/>
      <c r="F38" s="275"/>
      <c r="G38" s="275"/>
      <c r="H38" s="275"/>
      <c r="I38" s="467" t="s">
        <v>555</v>
      </c>
      <c r="J38" s="468"/>
      <c r="K38" s="468"/>
      <c r="L38" s="468"/>
      <c r="M38" s="469"/>
    </row>
    <row r="39" spans="1:13" ht="14">
      <c r="G39" s="280" t="s">
        <v>211</v>
      </c>
      <c r="I39" s="291">
        <v>2022</v>
      </c>
      <c r="J39" s="292">
        <v>2023</v>
      </c>
      <c r="K39" s="292">
        <v>2024</v>
      </c>
      <c r="L39" s="292">
        <v>2025</v>
      </c>
      <c r="M39" s="293">
        <v>2026</v>
      </c>
    </row>
    <row r="40" spans="1:13" ht="14">
      <c r="B40" s="286" t="s">
        <v>556</v>
      </c>
      <c r="G40" s="281"/>
    </row>
    <row r="41" spans="1:13" ht="14">
      <c r="A41" s="280">
        <v>1</v>
      </c>
      <c r="B41" s="466"/>
      <c r="C41" s="466"/>
      <c r="D41" s="466"/>
      <c r="E41" s="466"/>
      <c r="F41" s="466"/>
      <c r="G41" s="294" t="s">
        <v>238</v>
      </c>
      <c r="I41" s="295"/>
      <c r="J41" s="295"/>
      <c r="K41" s="295"/>
      <c r="L41" s="295"/>
      <c r="M41" s="295"/>
    </row>
    <row r="42" spans="1:13" ht="14">
      <c r="A42" s="280">
        <v>2</v>
      </c>
      <c r="B42" s="466"/>
      <c r="C42" s="466"/>
      <c r="D42" s="466"/>
      <c r="E42" s="466"/>
      <c r="F42" s="466"/>
      <c r="G42" s="294" t="s">
        <v>238</v>
      </c>
      <c r="I42" s="295"/>
      <c r="J42" s="295"/>
      <c r="K42" s="295"/>
      <c r="L42" s="295"/>
      <c r="M42" s="295"/>
    </row>
    <row r="43" spans="1:13" ht="14">
      <c r="A43" s="280">
        <v>3</v>
      </c>
      <c r="B43" s="466"/>
      <c r="C43" s="466"/>
      <c r="D43" s="466"/>
      <c r="E43" s="466"/>
      <c r="F43" s="466"/>
      <c r="G43" s="294" t="s">
        <v>238</v>
      </c>
      <c r="I43" s="295"/>
      <c r="J43" s="295"/>
      <c r="K43" s="295"/>
      <c r="L43" s="295"/>
      <c r="M43" s="295"/>
    </row>
    <row r="44" spans="1:13" ht="14">
      <c r="A44" s="280">
        <v>4</v>
      </c>
      <c r="B44" s="466"/>
      <c r="C44" s="466"/>
      <c r="D44" s="466"/>
      <c r="E44" s="466"/>
      <c r="F44" s="466"/>
      <c r="G44" s="294" t="s">
        <v>238</v>
      </c>
      <c r="I44" s="295"/>
      <c r="J44" s="295"/>
      <c r="K44" s="295"/>
      <c r="L44" s="295"/>
      <c r="M44" s="295"/>
    </row>
    <row r="45" spans="1:13" ht="14">
      <c r="A45" s="280">
        <v>5</v>
      </c>
      <c r="B45" s="466"/>
      <c r="C45" s="466"/>
      <c r="D45" s="466"/>
      <c r="E45" s="466"/>
      <c r="F45" s="466"/>
      <c r="G45" s="294" t="s">
        <v>238</v>
      </c>
      <c r="I45" s="295"/>
      <c r="J45" s="295"/>
      <c r="K45" s="295"/>
      <c r="L45" s="295"/>
      <c r="M45" s="295"/>
    </row>
    <row r="46" spans="1:13" ht="14">
      <c r="A46" s="280">
        <v>6</v>
      </c>
      <c r="B46" s="466"/>
      <c r="C46" s="466"/>
      <c r="D46" s="466"/>
      <c r="E46" s="466"/>
      <c r="F46" s="466"/>
      <c r="G46" s="294" t="s">
        <v>238</v>
      </c>
      <c r="I46" s="295"/>
      <c r="J46" s="295"/>
      <c r="K46" s="295"/>
      <c r="L46" s="295"/>
      <c r="M46" s="295"/>
    </row>
    <row r="47" spans="1:13" ht="14">
      <c r="A47" s="280">
        <v>7</v>
      </c>
      <c r="B47" s="466"/>
      <c r="C47" s="466"/>
      <c r="D47" s="466"/>
      <c r="E47" s="466"/>
      <c r="F47" s="466"/>
      <c r="G47" s="294" t="s">
        <v>238</v>
      </c>
      <c r="I47" s="295"/>
      <c r="J47" s="295"/>
      <c r="K47" s="295"/>
      <c r="L47" s="295"/>
      <c r="M47" s="295"/>
    </row>
    <row r="48" spans="1:13" ht="14">
      <c r="A48" s="280">
        <v>8</v>
      </c>
      <c r="B48" s="466"/>
      <c r="C48" s="466"/>
      <c r="D48" s="466"/>
      <c r="E48" s="466"/>
      <c r="F48" s="466"/>
      <c r="G48" s="294" t="s">
        <v>238</v>
      </c>
      <c r="I48" s="295"/>
      <c r="J48" s="295"/>
      <c r="K48" s="295"/>
      <c r="L48" s="295"/>
      <c r="M48" s="295"/>
    </row>
    <row r="49" spans="1:13" ht="14">
      <c r="A49" s="280">
        <v>9</v>
      </c>
      <c r="B49" s="466"/>
      <c r="C49" s="466"/>
      <c r="D49" s="466"/>
      <c r="E49" s="466"/>
      <c r="F49" s="466"/>
      <c r="G49" s="294" t="s">
        <v>238</v>
      </c>
      <c r="I49" s="295"/>
      <c r="J49" s="295"/>
      <c r="K49" s="295"/>
      <c r="L49" s="295"/>
      <c r="M49" s="295"/>
    </row>
    <row r="50" spans="1:13" ht="14">
      <c r="A50" s="280">
        <v>10</v>
      </c>
      <c r="B50" s="466"/>
      <c r="C50" s="466"/>
      <c r="D50" s="466"/>
      <c r="E50" s="466"/>
      <c r="F50" s="466"/>
      <c r="G50" s="294" t="s">
        <v>238</v>
      </c>
      <c r="I50" s="295"/>
      <c r="J50" s="295"/>
      <c r="K50" s="295"/>
      <c r="L50" s="295"/>
      <c r="M50" s="295"/>
    </row>
    <row r="51" spans="1:13" ht="14">
      <c r="A51" s="280">
        <v>11</v>
      </c>
      <c r="B51" s="466"/>
      <c r="C51" s="466"/>
      <c r="D51" s="466"/>
      <c r="E51" s="466"/>
      <c r="F51" s="466"/>
      <c r="G51" s="294" t="s">
        <v>238</v>
      </c>
      <c r="I51" s="295"/>
      <c r="J51" s="295"/>
      <c r="K51" s="295"/>
      <c r="L51" s="295"/>
      <c r="M51" s="295"/>
    </row>
    <row r="52" spans="1:13" ht="14">
      <c r="A52" s="280">
        <v>12</v>
      </c>
      <c r="B52" s="466"/>
      <c r="C52" s="466"/>
      <c r="D52" s="466"/>
      <c r="E52" s="466"/>
      <c r="F52" s="466"/>
      <c r="G52" s="294" t="s">
        <v>238</v>
      </c>
      <c r="I52" s="295"/>
      <c r="J52" s="295"/>
      <c r="K52" s="295"/>
      <c r="L52" s="295"/>
      <c r="M52" s="295"/>
    </row>
    <row r="53" spans="1:13" ht="14">
      <c r="A53" s="280">
        <v>13</v>
      </c>
      <c r="B53" s="466"/>
      <c r="C53" s="466"/>
      <c r="D53" s="466"/>
      <c r="E53" s="466"/>
      <c r="F53" s="466"/>
      <c r="G53" s="294" t="s">
        <v>238</v>
      </c>
      <c r="I53" s="295"/>
      <c r="J53" s="295"/>
      <c r="K53" s="295"/>
      <c r="L53" s="295"/>
      <c r="M53" s="295"/>
    </row>
    <row r="54" spans="1:13" ht="14">
      <c r="A54" s="280">
        <v>14</v>
      </c>
      <c r="B54" s="466"/>
      <c r="C54" s="466"/>
      <c r="D54" s="466"/>
      <c r="E54" s="466"/>
      <c r="F54" s="466"/>
      <c r="G54" s="294" t="s">
        <v>238</v>
      </c>
      <c r="I54" s="295"/>
      <c r="J54" s="295"/>
      <c r="K54" s="295"/>
      <c r="L54" s="295"/>
      <c r="M54" s="295"/>
    </row>
    <row r="55" spans="1:13" ht="14">
      <c r="A55" s="280">
        <v>15</v>
      </c>
      <c r="B55" s="466"/>
      <c r="C55" s="466"/>
      <c r="D55" s="466"/>
      <c r="E55" s="466"/>
      <c r="F55" s="466"/>
      <c r="G55" s="294" t="s">
        <v>238</v>
      </c>
      <c r="I55" s="295"/>
      <c r="J55" s="295"/>
      <c r="K55" s="295"/>
      <c r="L55" s="295"/>
      <c r="M55" s="295"/>
    </row>
    <row r="56" spans="1:13" ht="14">
      <c r="D56" s="287"/>
      <c r="G56" s="294"/>
      <c r="I56" s="283"/>
      <c r="J56" s="283"/>
      <c r="K56" s="283"/>
      <c r="L56" s="283"/>
      <c r="M56" s="283"/>
    </row>
    <row r="57" spans="1:13" ht="14">
      <c r="F57" s="288" t="s">
        <v>234</v>
      </c>
      <c r="G57" s="294" t="s">
        <v>238</v>
      </c>
      <c r="H57" s="284"/>
      <c r="I57" s="296">
        <f>SUM(I41:I55)</f>
        <v>0</v>
      </c>
      <c r="J57" s="296">
        <f>SUM(J41:J55)</f>
        <v>0</v>
      </c>
      <c r="K57" s="296">
        <f>SUM(K41:K55)</f>
        <v>0</v>
      </c>
      <c r="L57" s="296">
        <f>SUM(L41:L55)</f>
        <v>0</v>
      </c>
      <c r="M57" s="296">
        <f>SUM(M41:M55)</f>
        <v>0</v>
      </c>
    </row>
    <row r="58" spans="1:13" ht="15" customHeight="1"/>
  </sheetData>
  <mergeCells count="32">
    <mergeCell ref="B54:F54"/>
    <mergeCell ref="B55:F55"/>
    <mergeCell ref="B48:F48"/>
    <mergeCell ref="B49:F49"/>
    <mergeCell ref="B50:F50"/>
    <mergeCell ref="B51:F51"/>
    <mergeCell ref="B52:F52"/>
    <mergeCell ref="B53:F53"/>
    <mergeCell ref="B47:F47"/>
    <mergeCell ref="B27:F27"/>
    <mergeCell ref="B28:F28"/>
    <mergeCell ref="B29:F29"/>
    <mergeCell ref="B30:F30"/>
    <mergeCell ref="B42:F42"/>
    <mergeCell ref="B43:F43"/>
    <mergeCell ref="B44:F44"/>
    <mergeCell ref="B45:F45"/>
    <mergeCell ref="B46:F46"/>
    <mergeCell ref="I38:M38"/>
    <mergeCell ref="B41:F41"/>
    <mergeCell ref="B21:F21"/>
    <mergeCell ref="B22:F22"/>
    <mergeCell ref="B23:F23"/>
    <mergeCell ref="B24:F24"/>
    <mergeCell ref="B25:F25"/>
    <mergeCell ref="B26:F26"/>
    <mergeCell ref="B20:F20"/>
    <mergeCell ref="I13:M13"/>
    <mergeCell ref="B16:F16"/>
    <mergeCell ref="B17:F17"/>
    <mergeCell ref="B18:F18"/>
    <mergeCell ref="B19:F19"/>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6AF4-0683-4C03-80D8-9B76B9F022D3}">
  <sheetPr>
    <tabColor theme="4"/>
    <pageSetUpPr autoPageBreaks="0"/>
  </sheetPr>
  <dimension ref="A1:N37"/>
  <sheetViews>
    <sheetView zoomScale="85" zoomScaleNormal="85" workbookViewId="0">
      <selection activeCell="C7" sqref="C7"/>
    </sheetView>
  </sheetViews>
  <sheetFormatPr defaultColWidth="9" defaultRowHeight="14.5"/>
  <cols>
    <col min="1" max="1" width="9" style="240"/>
    <col min="2" max="2" width="66.23046875" style="240" customWidth="1"/>
    <col min="3" max="10" width="9" style="240" bestFit="1" customWidth="1"/>
    <col min="11" max="11" width="37" style="240" customWidth="1"/>
    <col min="12" max="16384" width="9" style="240"/>
  </cols>
  <sheetData>
    <row r="1" spans="1:14" ht="25">
      <c r="A1" s="1" t="str">
        <f>Cover!$A$2</f>
        <v>ESO Regulatory Reporting Pack</v>
      </c>
      <c r="B1" s="3"/>
      <c r="C1" s="2"/>
      <c r="D1" s="2"/>
      <c r="E1" s="2"/>
      <c r="F1" s="2"/>
      <c r="G1" s="2"/>
      <c r="H1" s="2"/>
      <c r="I1" s="2"/>
      <c r="J1" s="2"/>
      <c r="K1" s="2"/>
      <c r="L1" s="2"/>
      <c r="M1" s="2"/>
      <c r="N1" s="2"/>
    </row>
    <row r="2" spans="1:14" ht="25">
      <c r="A2" s="3" t="str">
        <f>Cover!$A$3</f>
        <v>National Grid Electricity System Operator</v>
      </c>
      <c r="B2" s="3"/>
      <c r="C2" s="2"/>
      <c r="D2" s="2"/>
      <c r="E2" s="2"/>
      <c r="F2" s="2"/>
      <c r="G2" s="2"/>
      <c r="H2" s="2"/>
      <c r="I2" s="2"/>
      <c r="J2" s="2"/>
      <c r="K2" s="2"/>
      <c r="L2" s="2"/>
      <c r="M2" s="2"/>
      <c r="N2" s="2"/>
    </row>
    <row r="3" spans="1:14" ht="25">
      <c r="A3" s="470" t="s">
        <v>7</v>
      </c>
      <c r="B3" s="470"/>
      <c r="C3" s="470"/>
      <c r="D3" s="470"/>
      <c r="E3" s="2"/>
      <c r="F3" s="2"/>
      <c r="G3" s="2"/>
      <c r="H3" s="2"/>
      <c r="I3" s="2"/>
      <c r="J3" s="2"/>
      <c r="K3" s="2"/>
      <c r="L3" s="2"/>
      <c r="M3" s="2"/>
      <c r="N3" s="2"/>
    </row>
    <row r="4" spans="1:14" ht="25.5" thickBot="1">
      <c r="A4" s="24" t="s">
        <v>559</v>
      </c>
      <c r="B4" s="28"/>
      <c r="C4" s="7"/>
      <c r="D4" s="7"/>
      <c r="E4" s="7"/>
      <c r="F4" s="7"/>
      <c r="G4" s="7"/>
      <c r="H4" s="7"/>
      <c r="I4" s="7"/>
      <c r="J4" s="7"/>
      <c r="K4" s="7"/>
      <c r="L4" s="7"/>
      <c r="M4" s="7"/>
      <c r="N4" s="7"/>
    </row>
    <row r="6" spans="1:14" ht="15" thickBot="1"/>
    <row r="7" spans="1:14" ht="15" thickBot="1">
      <c r="B7" s="241" t="s">
        <v>560</v>
      </c>
      <c r="C7" s="428" t="s">
        <v>561</v>
      </c>
      <c r="D7" s="494" t="s">
        <v>904</v>
      </c>
    </row>
    <row r="10" spans="1:14">
      <c r="B10" s="242" t="s">
        <v>901</v>
      </c>
      <c r="C10" s="243"/>
      <c r="D10" s="243"/>
      <c r="E10" s="243"/>
      <c r="F10" s="243"/>
      <c r="G10" s="243"/>
      <c r="H10" s="243"/>
      <c r="I10" s="243"/>
      <c r="J10" s="243"/>
    </row>
    <row r="11" spans="1:14" ht="15" thickBot="1">
      <c r="B11" s="243"/>
      <c r="C11" s="243"/>
      <c r="D11" s="243"/>
      <c r="E11" s="243"/>
      <c r="F11" s="243"/>
      <c r="G11" s="243"/>
      <c r="H11" s="243"/>
      <c r="I11" s="243"/>
      <c r="J11" s="243"/>
      <c r="K11" s="434"/>
    </row>
    <row r="12" spans="1:14">
      <c r="B12" s="243"/>
      <c r="C12" s="256" t="s">
        <v>164</v>
      </c>
      <c r="D12" s="256" t="s">
        <v>165</v>
      </c>
      <c r="E12" s="244" t="s">
        <v>166</v>
      </c>
      <c r="F12" s="245" t="s">
        <v>167</v>
      </c>
      <c r="G12" s="246" t="s">
        <v>7</v>
      </c>
      <c r="H12" s="246" t="s">
        <v>168</v>
      </c>
      <c r="I12" s="246" t="s">
        <v>169</v>
      </c>
      <c r="J12" s="247" t="s">
        <v>170</v>
      </c>
      <c r="K12" s="434"/>
    </row>
    <row r="13" spans="1:14">
      <c r="B13" s="248" t="s">
        <v>562</v>
      </c>
      <c r="C13" s="366">
        <v>283.30833333333334</v>
      </c>
      <c r="D13" s="251">
        <v>290.64166666666665</v>
      </c>
      <c r="E13" s="429">
        <v>294.16666666666669</v>
      </c>
      <c r="F13" s="430">
        <v>300</v>
      </c>
      <c r="G13" s="431">
        <v>301</v>
      </c>
      <c r="H13" s="431">
        <v>302</v>
      </c>
      <c r="I13" s="431">
        <v>303</v>
      </c>
      <c r="J13" s="432">
        <v>305</v>
      </c>
      <c r="K13" s="434" t="s">
        <v>563</v>
      </c>
    </row>
    <row r="14" spans="1:14">
      <c r="B14" s="248" t="s">
        <v>564</v>
      </c>
      <c r="C14" s="366">
        <f>C13/$C$13</f>
        <v>1</v>
      </c>
      <c r="D14" s="366">
        <f t="shared" ref="D14:J14" si="0">D13/$C$13</f>
        <v>1.0258846368797245</v>
      </c>
      <c r="E14" s="367">
        <f t="shared" si="0"/>
        <v>1.0383269111980469</v>
      </c>
      <c r="F14" s="249">
        <f t="shared" si="0"/>
        <v>1.0589169632614643</v>
      </c>
      <c r="G14" s="366">
        <f t="shared" si="0"/>
        <v>1.0624466864723359</v>
      </c>
      <c r="H14" s="366">
        <f t="shared" si="0"/>
        <v>1.0659764096832074</v>
      </c>
      <c r="I14" s="366">
        <f t="shared" si="0"/>
        <v>1.0695061328940789</v>
      </c>
      <c r="J14" s="250">
        <f t="shared" si="0"/>
        <v>1.076565579315822</v>
      </c>
      <c r="K14" s="434"/>
    </row>
    <row r="15" spans="1:14" ht="15" thickBot="1">
      <c r="B15" s="248" t="s">
        <v>161</v>
      </c>
      <c r="C15" s="366">
        <f>C14/C14</f>
        <v>1</v>
      </c>
      <c r="D15" s="251">
        <f>$C$14/D14</f>
        <v>0.97476847205895012</v>
      </c>
      <c r="E15" s="252">
        <f t="shared" ref="E15:J15" si="1">$C$14/E14</f>
        <v>0.96308781869688387</v>
      </c>
      <c r="F15" s="253">
        <f t="shared" si="1"/>
        <v>0.94436111111111098</v>
      </c>
      <c r="G15" s="254">
        <f t="shared" si="1"/>
        <v>0.9412236987818382</v>
      </c>
      <c r="H15" s="254">
        <f t="shared" si="1"/>
        <v>0.93810706401765998</v>
      </c>
      <c r="I15" s="254">
        <f t="shared" si="1"/>
        <v>0.93501100110010993</v>
      </c>
      <c r="J15" s="255">
        <f t="shared" si="1"/>
        <v>0.92887978142076499</v>
      </c>
      <c r="K15" s="434"/>
    </row>
    <row r="16" spans="1:14">
      <c r="B16" s="243"/>
      <c r="C16" s="243"/>
      <c r="D16" s="243"/>
      <c r="E16" s="243"/>
      <c r="F16" s="243"/>
      <c r="G16" s="243"/>
      <c r="H16" s="243"/>
      <c r="I16" s="243"/>
      <c r="J16" s="243"/>
      <c r="K16" s="434"/>
    </row>
    <row r="17" spans="2:11">
      <c r="B17" s="242" t="s">
        <v>903</v>
      </c>
      <c r="C17" s="243"/>
      <c r="D17" s="243"/>
      <c r="E17" s="243"/>
      <c r="F17" s="243"/>
      <c r="G17" s="243"/>
      <c r="H17" s="243"/>
      <c r="I17" s="243"/>
      <c r="J17" s="243"/>
      <c r="K17" s="434"/>
    </row>
    <row r="18" spans="2:11" ht="15" thickBot="1">
      <c r="B18" s="243"/>
      <c r="C18" s="243"/>
      <c r="D18" s="243"/>
      <c r="E18" s="243"/>
      <c r="F18" s="243"/>
      <c r="G18" s="243"/>
      <c r="H18" s="243"/>
      <c r="I18" s="243"/>
      <c r="J18" s="243"/>
      <c r="K18" s="434"/>
    </row>
    <row r="19" spans="2:11">
      <c r="B19" s="243"/>
      <c r="C19" s="256" t="s">
        <v>164</v>
      </c>
      <c r="D19" s="256" t="s">
        <v>165</v>
      </c>
      <c r="E19" s="244" t="s">
        <v>166</v>
      </c>
      <c r="F19" s="245" t="s">
        <v>167</v>
      </c>
      <c r="G19" s="246" t="s">
        <v>7</v>
      </c>
      <c r="H19" s="246" t="s">
        <v>168</v>
      </c>
      <c r="I19" s="246" t="s">
        <v>169</v>
      </c>
      <c r="J19" s="247" t="s">
        <v>170</v>
      </c>
      <c r="K19" s="434"/>
    </row>
    <row r="20" spans="2:11">
      <c r="B20" s="248" t="s">
        <v>562</v>
      </c>
      <c r="C20" s="366">
        <v>283.30833333333334</v>
      </c>
      <c r="D20" s="251">
        <v>290.64166666666665</v>
      </c>
      <c r="E20" s="429">
        <v>294.16666666666669</v>
      </c>
      <c r="F20" s="430">
        <v>306.05</v>
      </c>
      <c r="G20" s="430">
        <f>F20+0.5</f>
        <v>306.55</v>
      </c>
      <c r="H20" s="430">
        <f t="shared" ref="H20:J20" si="2">G20+0.5</f>
        <v>307.05</v>
      </c>
      <c r="I20" s="430">
        <f t="shared" si="2"/>
        <v>307.55</v>
      </c>
      <c r="J20" s="433">
        <f t="shared" si="2"/>
        <v>308.05</v>
      </c>
      <c r="K20" s="434" t="s">
        <v>563</v>
      </c>
    </row>
    <row r="21" spans="2:11">
      <c r="B21" s="248" t="s">
        <v>564</v>
      </c>
      <c r="C21" s="366">
        <f>C20/$C$13</f>
        <v>1</v>
      </c>
      <c r="D21" s="366">
        <f t="shared" ref="D21:J21" si="3">D20/$C$13</f>
        <v>1.0258846368797245</v>
      </c>
      <c r="E21" s="367">
        <f t="shared" si="3"/>
        <v>1.0383269111980469</v>
      </c>
      <c r="F21" s="249">
        <f t="shared" si="3"/>
        <v>1.0802717886872371</v>
      </c>
      <c r="G21" s="366">
        <f t="shared" si="3"/>
        <v>1.0820366502926728</v>
      </c>
      <c r="H21" s="366">
        <f t="shared" si="3"/>
        <v>1.0838015118981086</v>
      </c>
      <c r="I21" s="366">
        <f t="shared" si="3"/>
        <v>1.0855663735035443</v>
      </c>
      <c r="J21" s="250">
        <f t="shared" si="3"/>
        <v>1.0873312351089803</v>
      </c>
      <c r="K21" s="434"/>
    </row>
    <row r="22" spans="2:11" ht="15" thickBot="1">
      <c r="B22" s="248" t="s">
        <v>161</v>
      </c>
      <c r="C22" s="366">
        <f>C21/C21</f>
        <v>1</v>
      </c>
      <c r="D22" s="251">
        <f>$C$14/D21</f>
        <v>0.97476847205895012</v>
      </c>
      <c r="E22" s="252">
        <f t="shared" ref="E22:J22" si="4">$C$14/E21</f>
        <v>0.96308781869688387</v>
      </c>
      <c r="F22" s="253">
        <f t="shared" si="4"/>
        <v>0.92569296955835112</v>
      </c>
      <c r="G22" s="254">
        <f t="shared" si="4"/>
        <v>0.92418311314086887</v>
      </c>
      <c r="H22" s="254">
        <f t="shared" si="4"/>
        <v>0.92267817402160346</v>
      </c>
      <c r="I22" s="254">
        <f t="shared" si="4"/>
        <v>0.92117812821763401</v>
      </c>
      <c r="J22" s="255">
        <f t="shared" si="4"/>
        <v>0.91968295190174743</v>
      </c>
      <c r="K22" s="434"/>
    </row>
    <row r="23" spans="2:11">
      <c r="B23" s="243"/>
      <c r="C23" s="243"/>
      <c r="D23" s="243"/>
      <c r="E23" s="243"/>
      <c r="F23" s="243"/>
      <c r="G23" s="243"/>
      <c r="H23" s="243"/>
      <c r="I23" s="243"/>
      <c r="J23" s="243"/>
      <c r="K23" s="434"/>
    </row>
    <row r="24" spans="2:11" ht="15" thickBot="1">
      <c r="B24" s="242" t="s">
        <v>565</v>
      </c>
      <c r="C24" s="243"/>
      <c r="D24" s="243"/>
      <c r="E24" s="243"/>
      <c r="F24" s="243"/>
      <c r="G24" s="243"/>
      <c r="H24" s="243"/>
      <c r="I24" s="243"/>
      <c r="J24" s="243"/>
      <c r="K24" s="434"/>
    </row>
    <row r="25" spans="2:11">
      <c r="B25" s="243"/>
      <c r="C25" s="256" t="s">
        <v>164</v>
      </c>
      <c r="D25" s="256" t="s">
        <v>165</v>
      </c>
      <c r="E25" s="244" t="s">
        <v>166</v>
      </c>
      <c r="F25" s="245" t="s">
        <v>167</v>
      </c>
      <c r="G25" s="246" t="s">
        <v>7</v>
      </c>
      <c r="H25" s="246" t="s">
        <v>168</v>
      </c>
      <c r="I25" s="246" t="s">
        <v>169</v>
      </c>
      <c r="J25" s="247" t="s">
        <v>170</v>
      </c>
    </row>
    <row r="26" spans="2:11">
      <c r="B26" s="248" t="s">
        <v>564</v>
      </c>
      <c r="C26" s="366">
        <f t="shared" ref="C26:E27" si="5">C14-C21</f>
        <v>0</v>
      </c>
      <c r="D26" s="366">
        <f t="shared" si="5"/>
        <v>0</v>
      </c>
      <c r="E26" s="367">
        <f t="shared" si="5"/>
        <v>0</v>
      </c>
      <c r="F26" s="249">
        <f>F21-F14</f>
        <v>2.1354825425772717E-2</v>
      </c>
      <c r="G26" s="249">
        <f t="shared" ref="G26:J27" si="6">G21-G14</f>
        <v>1.9589963820336953E-2</v>
      </c>
      <c r="H26" s="249">
        <f t="shared" si="6"/>
        <v>1.782510221490119E-2</v>
      </c>
      <c r="I26" s="249">
        <f t="shared" si="6"/>
        <v>1.6060240609465426E-2</v>
      </c>
      <c r="J26" s="257">
        <f t="shared" si="6"/>
        <v>1.0765655793158357E-2</v>
      </c>
    </row>
    <row r="27" spans="2:11" ht="15" thickBot="1">
      <c r="B27" s="248" t="s">
        <v>161</v>
      </c>
      <c r="C27" s="366">
        <f t="shared" si="5"/>
        <v>0</v>
      </c>
      <c r="D27" s="251">
        <f t="shared" si="5"/>
        <v>0</v>
      </c>
      <c r="E27" s="252">
        <f t="shared" si="5"/>
        <v>0</v>
      </c>
      <c r="F27" s="253">
        <f>F22-F15</f>
        <v>-1.8668141552759865E-2</v>
      </c>
      <c r="G27" s="253">
        <f t="shared" si="6"/>
        <v>-1.704058564096933E-2</v>
      </c>
      <c r="H27" s="253">
        <f t="shared" si="6"/>
        <v>-1.5428889996056516E-2</v>
      </c>
      <c r="I27" s="253">
        <f t="shared" si="6"/>
        <v>-1.3832872882475922E-2</v>
      </c>
      <c r="J27" s="258">
        <f t="shared" si="6"/>
        <v>-9.1968295190175686E-3</v>
      </c>
    </row>
    <row r="35" spans="1:1">
      <c r="A35" s="240" t="s">
        <v>566</v>
      </c>
    </row>
    <row r="36" spans="1:1">
      <c r="A36" s="259" t="s">
        <v>561</v>
      </c>
    </row>
    <row r="37" spans="1:1">
      <c r="A37" s="259" t="s">
        <v>567</v>
      </c>
    </row>
  </sheetData>
  <mergeCells count="1">
    <mergeCell ref="A3:D3"/>
  </mergeCells>
  <dataValidations count="1">
    <dataValidation type="list" allowBlank="1" showInputMessage="1" showErrorMessage="1" sqref="C7" xr:uid="{805D87DC-1A00-45CA-8A7D-39D8DC610028}">
      <formula1>$A$36:$A$37</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391-C7D8-4B3F-8754-4586E71B834B}">
  <sheetPr>
    <tabColor theme="9"/>
    <pageSetUpPr autoPageBreaks="0"/>
  </sheetPr>
  <dimension ref="A1:P42"/>
  <sheetViews>
    <sheetView topLeftCell="A3" workbookViewId="0">
      <selection activeCell="I20" sqref="I20"/>
    </sheetView>
  </sheetViews>
  <sheetFormatPr defaultColWidth="0" defaultRowHeight="13.5" zeroHeight="1"/>
  <cols>
    <col min="1" max="1" width="1.765625" customWidth="1"/>
    <col min="2" max="2" width="9.23046875" customWidth="1"/>
    <col min="3" max="3" width="37.23046875" bestFit="1" customWidth="1"/>
    <col min="4" max="4" width="22.4609375" customWidth="1"/>
    <col min="5" max="5" width="7.61328125" customWidth="1"/>
    <col min="6" max="7" width="9.23046875" customWidth="1"/>
    <col min="8" max="8" width="15.23046875" bestFit="1" customWidth="1"/>
    <col min="9" max="15" width="9.23046875" customWidth="1"/>
    <col min="16" max="16" width="0" hidden="1" customWidth="1"/>
    <col min="17" max="16384" width="9.23046875" hidden="1"/>
  </cols>
  <sheetData>
    <row r="1" spans="1:15" ht="25">
      <c r="A1" s="1" t="str">
        <f>Cover!$A$2</f>
        <v>ESO Regulatory Reporting Pack</v>
      </c>
      <c r="B1" s="3"/>
      <c r="C1" s="2"/>
      <c r="D1" s="2"/>
      <c r="E1" s="2"/>
      <c r="F1" s="2"/>
      <c r="G1" s="2"/>
      <c r="H1" s="2"/>
      <c r="I1" s="2"/>
      <c r="J1" s="2"/>
      <c r="K1" s="2"/>
      <c r="L1" s="2"/>
      <c r="M1" s="2"/>
      <c r="N1" s="2"/>
      <c r="O1" s="2"/>
    </row>
    <row r="2" spans="1:15" ht="25">
      <c r="A2" s="3" t="str">
        <f>Cover!$A$3</f>
        <v>National Grid Electricity System Operator</v>
      </c>
      <c r="B2" s="3"/>
      <c r="C2" s="2"/>
      <c r="D2" s="2"/>
      <c r="E2" s="2"/>
      <c r="F2" s="2"/>
      <c r="G2" s="2"/>
      <c r="H2" s="2"/>
      <c r="I2" s="2"/>
      <c r="J2" s="2"/>
      <c r="K2" s="2"/>
      <c r="L2" s="2"/>
      <c r="M2" s="2"/>
      <c r="N2" s="2"/>
      <c r="O2" s="2"/>
    </row>
    <row r="3" spans="1:15" ht="25">
      <c r="A3" s="3" t="str">
        <f>Cover!$A$4</f>
        <v>2022/23</v>
      </c>
      <c r="B3" s="3"/>
      <c r="C3" s="3"/>
      <c r="D3" s="2"/>
      <c r="E3" s="2"/>
      <c r="F3" s="2"/>
      <c r="G3" s="2"/>
      <c r="H3" s="2"/>
      <c r="I3" s="2"/>
      <c r="J3" s="2"/>
      <c r="K3" s="2"/>
      <c r="L3" s="2"/>
      <c r="M3" s="2"/>
      <c r="N3" s="2"/>
      <c r="O3" s="2"/>
    </row>
    <row r="4" spans="1:15" ht="25.5" thickBot="1">
      <c r="A4" s="28" t="s">
        <v>41</v>
      </c>
      <c r="B4" s="28"/>
      <c r="C4" s="7"/>
      <c r="D4" s="7"/>
      <c r="E4" s="7"/>
      <c r="F4" s="7"/>
      <c r="G4" s="7"/>
      <c r="H4" s="7"/>
      <c r="I4" s="7"/>
      <c r="J4" s="7"/>
      <c r="K4" s="7"/>
      <c r="L4" s="7"/>
      <c r="M4" s="7"/>
      <c r="N4" s="7"/>
      <c r="O4" s="7"/>
    </row>
    <row r="5" spans="1:15"/>
    <row r="6" spans="1:15">
      <c r="I6" s="471" t="s">
        <v>235</v>
      </c>
      <c r="J6" s="472"/>
      <c r="K6" s="472"/>
      <c r="L6" s="472"/>
      <c r="M6" s="471"/>
    </row>
    <row r="7" spans="1:15">
      <c r="A7" s="47"/>
      <c r="B7" s="56"/>
      <c r="C7" s="56" t="s">
        <v>568</v>
      </c>
      <c r="D7" s="71"/>
      <c r="E7" s="71"/>
      <c r="F7" s="69"/>
      <c r="G7" s="69"/>
      <c r="H7" s="44" t="s">
        <v>211</v>
      </c>
      <c r="I7" s="272" t="s">
        <v>167</v>
      </c>
      <c r="J7" s="41" t="s">
        <v>7</v>
      </c>
      <c r="K7" s="41" t="s">
        <v>168</v>
      </c>
      <c r="L7" s="41" t="s">
        <v>169</v>
      </c>
      <c r="M7" s="272" t="s">
        <v>170</v>
      </c>
      <c r="N7" s="47"/>
    </row>
    <row r="8" spans="1:15">
      <c r="A8" s="54"/>
      <c r="B8" s="54"/>
      <c r="C8" s="54"/>
      <c r="D8" s="54"/>
      <c r="E8" s="54"/>
      <c r="F8" s="54"/>
      <c r="G8" s="54"/>
      <c r="H8" s="54"/>
      <c r="I8" s="54"/>
      <c r="J8" s="54"/>
      <c r="K8" s="54"/>
      <c r="L8" s="54"/>
      <c r="M8" s="54"/>
      <c r="N8" s="54"/>
    </row>
    <row r="9" spans="1:15" ht="17.5">
      <c r="A9" s="124"/>
      <c r="B9" s="122"/>
      <c r="C9" s="124"/>
      <c r="D9" s="124"/>
      <c r="E9" s="124"/>
      <c r="F9" s="124"/>
      <c r="G9" s="124"/>
      <c r="H9" s="124"/>
      <c r="I9" s="124"/>
      <c r="J9" s="124"/>
      <c r="K9" s="124"/>
      <c r="L9" s="124"/>
      <c r="M9" s="124"/>
      <c r="N9" s="124"/>
    </row>
    <row r="10" spans="1:15">
      <c r="A10" s="54"/>
      <c r="B10" s="54"/>
      <c r="C10" s="54"/>
      <c r="D10" s="54"/>
      <c r="E10" s="54"/>
      <c r="F10" s="54"/>
      <c r="G10" s="54"/>
      <c r="H10" s="54"/>
      <c r="I10" s="54"/>
      <c r="J10" s="54"/>
      <c r="K10" s="54"/>
      <c r="L10" s="54"/>
      <c r="M10" s="54"/>
      <c r="N10" s="54"/>
    </row>
    <row r="11" spans="1:15" ht="14">
      <c r="A11" s="121" t="s">
        <v>40</v>
      </c>
      <c r="B11" s="123"/>
      <c r="C11" s="123"/>
      <c r="D11" s="123"/>
      <c r="E11" s="123"/>
      <c r="F11" s="123"/>
      <c r="G11" s="123"/>
      <c r="H11" s="123"/>
      <c r="I11" s="123"/>
      <c r="J11" s="123"/>
      <c r="K11" s="123"/>
      <c r="L11" s="123"/>
      <c r="M11" s="123"/>
      <c r="N11" s="123"/>
    </row>
    <row r="12" spans="1:15"/>
    <row r="13" spans="1:15">
      <c r="A13" s="54"/>
      <c r="B13" s="54"/>
      <c r="C13" s="54" t="s">
        <v>51</v>
      </c>
      <c r="D13" s="54"/>
      <c r="E13" s="54"/>
      <c r="F13" s="54"/>
      <c r="G13" s="54"/>
      <c r="H13" s="54" t="s">
        <v>219</v>
      </c>
      <c r="I13" s="368">
        <f>I23</f>
        <v>0</v>
      </c>
      <c r="J13" s="368">
        <f>J23</f>
        <v>0</v>
      </c>
      <c r="K13" s="368">
        <f>K23</f>
        <v>0</v>
      </c>
      <c r="L13" s="368">
        <f>L23</f>
        <v>0</v>
      </c>
      <c r="M13" s="368">
        <f>M23</f>
        <v>0</v>
      </c>
      <c r="N13" s="54"/>
    </row>
    <row r="14" spans="1:15">
      <c r="A14" s="54"/>
      <c r="B14" s="54"/>
      <c r="C14" s="54" t="s">
        <v>569</v>
      </c>
      <c r="D14" s="54"/>
      <c r="E14" s="54"/>
      <c r="F14" s="54"/>
      <c r="G14" s="54"/>
      <c r="H14" s="54" t="s">
        <v>219</v>
      </c>
      <c r="I14" s="368">
        <f>I33</f>
        <v>0</v>
      </c>
      <c r="J14" s="368">
        <f>J33</f>
        <v>0</v>
      </c>
      <c r="K14" s="368">
        <f>K33</f>
        <v>0</v>
      </c>
      <c r="L14" s="368">
        <f>L33</f>
        <v>0</v>
      </c>
      <c r="M14" s="368">
        <f>M33</f>
        <v>0</v>
      </c>
      <c r="N14" s="54"/>
    </row>
    <row r="15" spans="1:15">
      <c r="A15" s="54"/>
      <c r="B15" s="54"/>
      <c r="C15" s="55" t="s">
        <v>40</v>
      </c>
      <c r="D15" s="54"/>
      <c r="E15" s="54"/>
      <c r="F15" s="54"/>
      <c r="G15" s="54"/>
      <c r="H15" s="55" t="s">
        <v>219</v>
      </c>
      <c r="I15" s="369">
        <f>SUM(I12:I13)</f>
        <v>0</v>
      </c>
      <c r="J15" s="369">
        <f>SUM(J12:J13)</f>
        <v>0</v>
      </c>
      <c r="K15" s="369">
        <f>SUM(K12:K13)</f>
        <v>0</v>
      </c>
      <c r="L15" s="369">
        <f>SUM(L12:L13)</f>
        <v>0</v>
      </c>
      <c r="M15" s="369">
        <f>SUM(M12:M13)</f>
        <v>0</v>
      </c>
      <c r="N15" s="54"/>
    </row>
    <row r="16" spans="1:15">
      <c r="A16" s="54"/>
      <c r="B16" s="54"/>
      <c r="C16" s="55"/>
      <c r="D16" s="54"/>
      <c r="E16" s="54"/>
      <c r="F16" s="54"/>
      <c r="G16" s="54"/>
      <c r="H16" s="55"/>
      <c r="N16" s="54"/>
    </row>
    <row r="17" spans="1:14" ht="14">
      <c r="A17" s="121" t="s">
        <v>51</v>
      </c>
      <c r="B17" s="123"/>
      <c r="C17" s="123"/>
      <c r="D17" s="123"/>
      <c r="E17" s="123"/>
      <c r="F17" s="123"/>
      <c r="G17" s="123"/>
      <c r="H17" s="123"/>
      <c r="I17" s="123"/>
      <c r="J17" s="123"/>
      <c r="K17" s="123"/>
      <c r="L17" s="123"/>
      <c r="M17" s="123"/>
      <c r="N17" s="123"/>
    </row>
    <row r="18" spans="1:14">
      <c r="A18" s="54"/>
      <c r="B18" s="54"/>
      <c r="C18" s="54"/>
      <c r="D18" s="54"/>
      <c r="E18" s="54"/>
      <c r="F18" s="54"/>
      <c r="G18" s="54"/>
      <c r="H18" s="54"/>
      <c r="I18" s="54"/>
      <c r="J18" s="54"/>
      <c r="K18" s="54"/>
      <c r="L18" s="54"/>
      <c r="M18" s="54"/>
      <c r="N18" s="54"/>
    </row>
    <row r="19" spans="1:14">
      <c r="A19" s="54"/>
      <c r="B19" s="54"/>
      <c r="C19" s="54" t="s">
        <v>570</v>
      </c>
      <c r="D19" s="54"/>
      <c r="E19" s="54"/>
      <c r="F19" s="54"/>
      <c r="G19" s="54"/>
      <c r="H19" s="54" t="s">
        <v>219</v>
      </c>
      <c r="I19" s="368">
        <f>'5.1 Capex Summary'!W15</f>
        <v>0</v>
      </c>
      <c r="J19" s="368">
        <f>'5.1 Capex Summary'!X15</f>
        <v>0</v>
      </c>
      <c r="K19" s="368">
        <f>'5.1 Capex Summary'!Y15</f>
        <v>0</v>
      </c>
      <c r="L19" s="368">
        <f>'5.1 Capex Summary'!Z15</f>
        <v>0</v>
      </c>
      <c r="M19" s="368">
        <f>'5.1 Capex Summary'!AA15</f>
        <v>0</v>
      </c>
      <c r="N19" s="54"/>
    </row>
    <row r="20" spans="1:14">
      <c r="A20" s="54"/>
      <c r="B20" s="54"/>
      <c r="C20" s="54" t="s">
        <v>571</v>
      </c>
      <c r="D20" s="54"/>
      <c r="E20" s="54"/>
      <c r="F20" s="54"/>
      <c r="G20" s="54"/>
      <c r="H20" s="54" t="s">
        <v>219</v>
      </c>
      <c r="I20" s="368">
        <f>'6.1 Cyber Resilience IT Costs'!S12+'6.3 SO Review Costs'!S12</f>
        <v>0</v>
      </c>
      <c r="J20" s="368">
        <f>'6.1 Cyber Resilience IT Costs'!T12+'6.3 SO Review Costs'!T12</f>
        <v>0</v>
      </c>
      <c r="K20" s="368">
        <f>'6.1 Cyber Resilience IT Costs'!U12+'6.3 SO Review Costs'!U12</f>
        <v>0</v>
      </c>
      <c r="L20" s="368">
        <f>'6.1 Cyber Resilience IT Costs'!V12+'6.3 SO Review Costs'!V12</f>
        <v>0</v>
      </c>
      <c r="M20" s="368">
        <f>'6.1 Cyber Resilience IT Costs'!W12+'6.3 SO Review Costs'!W12</f>
        <v>0</v>
      </c>
      <c r="N20" s="54"/>
    </row>
    <row r="21" spans="1:14">
      <c r="A21" s="54"/>
      <c r="B21" s="54"/>
      <c r="C21" s="54" t="s">
        <v>572</v>
      </c>
      <c r="D21" s="54"/>
      <c r="E21" s="54"/>
      <c r="F21" s="54"/>
      <c r="G21" s="54"/>
      <c r="H21" s="54" t="s">
        <v>219</v>
      </c>
      <c r="I21" s="368">
        <f>'2.3 Related Party Transactions'!K11</f>
        <v>0</v>
      </c>
      <c r="J21" s="368">
        <f>'2.3 Related Party Transactions'!L11</f>
        <v>0</v>
      </c>
      <c r="K21" s="368">
        <f>'2.3 Related Party Transactions'!M11</f>
        <v>0</v>
      </c>
      <c r="L21" s="368">
        <f>'2.3 Related Party Transactions'!N11</f>
        <v>0</v>
      </c>
      <c r="M21" s="368">
        <f>'2.3 Related Party Transactions'!O11</f>
        <v>0</v>
      </c>
      <c r="N21" s="54"/>
    </row>
    <row r="22" spans="1:14">
      <c r="A22" s="54"/>
      <c r="B22" s="54"/>
      <c r="C22" s="54" t="s">
        <v>573</v>
      </c>
      <c r="D22" s="54"/>
      <c r="E22" s="54"/>
      <c r="F22" s="54"/>
      <c r="G22" s="54"/>
      <c r="H22" s="54" t="s">
        <v>219</v>
      </c>
      <c r="I22" s="370"/>
      <c r="J22" s="370"/>
      <c r="K22" s="370"/>
      <c r="L22" s="370"/>
      <c r="M22" s="370"/>
      <c r="N22" s="54"/>
    </row>
    <row r="23" spans="1:14">
      <c r="A23" s="54"/>
      <c r="B23" s="54"/>
      <c r="C23" s="55" t="s">
        <v>51</v>
      </c>
      <c r="D23" s="76"/>
      <c r="E23" s="76"/>
      <c r="F23" s="76"/>
      <c r="G23" s="76"/>
      <c r="H23" s="55" t="s">
        <v>219</v>
      </c>
      <c r="I23" s="371">
        <f>SUM(I19:I20)-SUM(I21:I22)</f>
        <v>0</v>
      </c>
      <c r="J23" s="371">
        <f t="shared" ref="J23:M23" si="0">SUM(J19:J20)-SUM(J21:J22)</f>
        <v>0</v>
      </c>
      <c r="K23" s="371">
        <f t="shared" si="0"/>
        <v>0</v>
      </c>
      <c r="L23" s="371">
        <f t="shared" si="0"/>
        <v>0</v>
      </c>
      <c r="M23" s="371">
        <f t="shared" si="0"/>
        <v>0</v>
      </c>
      <c r="N23" s="54"/>
    </row>
    <row r="24" spans="1:14">
      <c r="A24" s="54"/>
      <c r="B24" s="54"/>
      <c r="C24" s="55"/>
      <c r="D24" s="54"/>
      <c r="E24" s="54"/>
      <c r="F24" s="54"/>
      <c r="G24" s="54"/>
      <c r="H24" s="55"/>
      <c r="N24" s="54"/>
    </row>
    <row r="25" spans="1:14" ht="14">
      <c r="A25" s="121" t="s">
        <v>44</v>
      </c>
      <c r="B25" s="123"/>
      <c r="C25" s="123"/>
      <c r="D25" s="123"/>
      <c r="E25" s="123"/>
      <c r="F25" s="123"/>
      <c r="G25" s="123"/>
      <c r="H25" s="123"/>
      <c r="I25" s="123"/>
      <c r="J25" s="123"/>
      <c r="K25" s="123"/>
      <c r="L25" s="123"/>
      <c r="M25" s="123"/>
      <c r="N25" s="123"/>
    </row>
    <row r="26" spans="1:14">
      <c r="A26" s="54"/>
      <c r="B26" s="54"/>
      <c r="C26" s="54"/>
      <c r="D26" s="54"/>
      <c r="E26" s="54"/>
      <c r="F26" s="54"/>
      <c r="G26" s="54"/>
      <c r="H26" s="54"/>
      <c r="I26" s="54"/>
      <c r="J26" s="54"/>
      <c r="K26" s="54"/>
      <c r="L26" s="54"/>
      <c r="M26" s="54"/>
      <c r="N26" s="54"/>
    </row>
    <row r="27" spans="1:14">
      <c r="A27" s="54"/>
      <c r="C27" s="54" t="s">
        <v>574</v>
      </c>
      <c r="D27" s="54"/>
      <c r="E27" s="54"/>
      <c r="F27" s="54"/>
      <c r="G27" s="54"/>
      <c r="H27" s="54" t="s">
        <v>219</v>
      </c>
      <c r="I27" s="368">
        <f>'3.1 Opex Summary'!S13</f>
        <v>0</v>
      </c>
      <c r="J27" s="368">
        <f>'3.1 Opex Summary'!T13</f>
        <v>0</v>
      </c>
      <c r="K27" s="368">
        <f>'3.1 Opex Summary'!U13</f>
        <v>0</v>
      </c>
      <c r="L27" s="368">
        <f>'3.1 Opex Summary'!V13</f>
        <v>0</v>
      </c>
      <c r="M27" s="368">
        <f>'3.1 Opex Summary'!W13</f>
        <v>0</v>
      </c>
      <c r="N27" s="54"/>
    </row>
    <row r="28" spans="1:14">
      <c r="A28" s="54"/>
      <c r="B28" s="54"/>
      <c r="C28" s="54" t="s">
        <v>48</v>
      </c>
      <c r="D28" s="54"/>
      <c r="E28" s="54"/>
      <c r="F28" s="54"/>
      <c r="G28" s="54"/>
      <c r="H28" s="54" t="s">
        <v>219</v>
      </c>
      <c r="I28" s="368">
        <f>'4.1 BSC'!S23</f>
        <v>0</v>
      </c>
      <c r="J28" s="368">
        <f>'4.1 BSC'!T23</f>
        <v>0</v>
      </c>
      <c r="K28" s="368">
        <f>'4.1 BSC'!U23</f>
        <v>0</v>
      </c>
      <c r="L28" s="368">
        <f>'4.1 BSC'!V23</f>
        <v>0</v>
      </c>
      <c r="M28" s="368">
        <f>'4.1 BSC'!W23</f>
        <v>0</v>
      </c>
      <c r="N28" s="54"/>
    </row>
    <row r="29" spans="1:14">
      <c r="A29" s="54"/>
      <c r="B29" s="54"/>
      <c r="C29" s="54" t="s">
        <v>575</v>
      </c>
      <c r="D29" s="54"/>
      <c r="E29" s="54"/>
      <c r="F29" s="54"/>
      <c r="G29" s="54"/>
      <c r="H29" s="54" t="s">
        <v>219</v>
      </c>
      <c r="I29" s="368">
        <f>'6.1 Cyber Resilience IT Costs'!S11+'6.2 Pension Admin Costs'!S31+'6.3 SO Review Costs'!S11+'6.4 Unfunded Innovation Costs'!S14</f>
        <v>0</v>
      </c>
      <c r="J29" s="368">
        <f>'6.1 Cyber Resilience IT Costs'!T11+'6.2 Pension Admin Costs'!T31+'6.3 SO Review Costs'!T11+'6.4 Unfunded Innovation Costs'!T14</f>
        <v>0</v>
      </c>
      <c r="K29" s="368">
        <f>'6.1 Cyber Resilience IT Costs'!U11+'6.2 Pension Admin Costs'!U31+'6.3 SO Review Costs'!U11+'6.4 Unfunded Innovation Costs'!U14</f>
        <v>0</v>
      </c>
      <c r="L29" s="368">
        <f>'6.1 Cyber Resilience IT Costs'!V11+'6.2 Pension Admin Costs'!V31+'6.3 SO Review Costs'!V11+'6.4 Unfunded Innovation Costs'!V14</f>
        <v>0</v>
      </c>
      <c r="M29" s="368">
        <f>'6.1 Cyber Resilience IT Costs'!W11+'6.2 Pension Admin Costs'!W31+'6.3 SO Review Costs'!W11+'6.4 Unfunded Innovation Costs'!W14</f>
        <v>0</v>
      </c>
      <c r="N29" s="54"/>
    </row>
    <row r="30" spans="1:14">
      <c r="A30" s="54"/>
      <c r="B30" s="54"/>
      <c r="C30" s="54" t="s">
        <v>576</v>
      </c>
      <c r="D30" s="54"/>
      <c r="E30" s="54"/>
      <c r="F30" s="54"/>
      <c r="G30" s="54"/>
      <c r="H30" s="54" t="s">
        <v>219</v>
      </c>
      <c r="I30" s="370"/>
      <c r="J30" s="370"/>
      <c r="K30" s="370"/>
      <c r="L30" s="370"/>
      <c r="M30" s="370"/>
      <c r="N30" s="54"/>
    </row>
    <row r="31" spans="1:14">
      <c r="A31" s="54"/>
      <c r="B31" s="54"/>
      <c r="C31" s="54" t="s">
        <v>577</v>
      </c>
      <c r="D31" s="54"/>
      <c r="E31" s="54"/>
      <c r="F31" s="54"/>
      <c r="G31" s="54"/>
      <c r="H31" s="54" t="s">
        <v>219</v>
      </c>
      <c r="I31" s="368">
        <f>'2.3 Related Party Transactions'!K12</f>
        <v>0</v>
      </c>
      <c r="J31" s="368">
        <f>'2.3 Related Party Transactions'!L12</f>
        <v>0</v>
      </c>
      <c r="K31" s="368">
        <f>'2.3 Related Party Transactions'!M12</f>
        <v>0</v>
      </c>
      <c r="L31" s="368">
        <f>'2.3 Related Party Transactions'!N12</f>
        <v>0</v>
      </c>
      <c r="M31" s="368">
        <f>'2.3 Related Party Transactions'!O12</f>
        <v>0</v>
      </c>
      <c r="N31" s="54"/>
    </row>
    <row r="32" spans="1:14">
      <c r="A32" s="54"/>
      <c r="B32" s="54"/>
      <c r="C32" s="54" t="s">
        <v>578</v>
      </c>
      <c r="D32" s="54"/>
      <c r="E32" s="54"/>
      <c r="F32" s="54"/>
      <c r="G32" s="54"/>
      <c r="H32" s="54"/>
      <c r="I32" s="370"/>
      <c r="J32" s="370"/>
      <c r="K32" s="370"/>
      <c r="L32" s="370"/>
      <c r="M32" s="370"/>
      <c r="N32" s="54"/>
    </row>
    <row r="33" spans="1:14" ht="12.65" customHeight="1">
      <c r="A33" s="54"/>
      <c r="B33" s="54"/>
      <c r="C33" s="55" t="s">
        <v>569</v>
      </c>
      <c r="D33" s="76"/>
      <c r="E33" s="76"/>
      <c r="F33" s="76"/>
      <c r="G33" s="76"/>
      <c r="H33" s="55" t="s">
        <v>219</v>
      </c>
      <c r="I33" s="371">
        <f>SUM(I27:I29)-SUM(I30:I32)</f>
        <v>0</v>
      </c>
      <c r="J33" s="371">
        <f t="shared" ref="J33:M33" si="1">SUM(J27:J29)-SUM(J30:J32)</f>
        <v>0</v>
      </c>
      <c r="K33" s="371">
        <f t="shared" si="1"/>
        <v>0</v>
      </c>
      <c r="L33" s="371">
        <f t="shared" si="1"/>
        <v>0</v>
      </c>
      <c r="M33" s="371">
        <f t="shared" si="1"/>
        <v>0</v>
      </c>
      <c r="N33" s="54"/>
    </row>
    <row r="34" spans="1:14"/>
    <row r="42" spans="1:14" ht="12.65" hidden="1" customHeight="1"/>
  </sheetData>
  <mergeCells count="1">
    <mergeCell ref="I6:M6"/>
  </mergeCells>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69BF-7717-4116-825F-104280544A50}">
  <sheetPr>
    <tabColor theme="9"/>
    <pageSetUpPr autoPageBreaks="0"/>
  </sheetPr>
  <dimension ref="A1:Q74"/>
  <sheetViews>
    <sheetView topLeftCell="A15" zoomScaleNormal="100" workbookViewId="0">
      <selection activeCell="G36" sqref="G36"/>
    </sheetView>
  </sheetViews>
  <sheetFormatPr defaultColWidth="0" defaultRowHeight="13.5" zeroHeight="1"/>
  <cols>
    <col min="1" max="1" width="1.765625" customWidth="1"/>
    <col min="2" max="2" width="9.23046875" customWidth="1"/>
    <col min="3" max="3" width="33.84375" bestFit="1" customWidth="1"/>
    <col min="4" max="4" width="56.15234375" bestFit="1" customWidth="1"/>
    <col min="5" max="5" width="15.23046875" bestFit="1" customWidth="1"/>
    <col min="6" max="6" width="18.84375" bestFit="1" customWidth="1"/>
    <col min="7" max="7" width="13.765625" bestFit="1" customWidth="1"/>
    <col min="8" max="8" width="21.765625" bestFit="1" customWidth="1"/>
    <col min="9" max="9" width="13.23046875" bestFit="1" customWidth="1"/>
    <col min="10" max="10" width="14.23046875" bestFit="1" customWidth="1"/>
    <col min="11" max="11" width="11.15234375" bestFit="1" customWidth="1"/>
    <col min="12" max="12" width="11.15234375" customWidth="1"/>
    <col min="13" max="13" width="9.23046875" customWidth="1"/>
    <col min="14" max="17" width="0" hidden="1" customWidth="1"/>
    <col min="18" max="16384" width="9.23046875" hidden="1"/>
  </cols>
  <sheetData>
    <row r="1" spans="1:13" ht="25">
      <c r="A1" s="1" t="str">
        <f>Cover!$A$2</f>
        <v>ESO Regulatory Reporting Pack</v>
      </c>
      <c r="B1" s="3"/>
      <c r="C1" s="2"/>
      <c r="D1" s="2"/>
      <c r="E1" s="2"/>
      <c r="F1" s="2"/>
      <c r="G1" s="2"/>
      <c r="H1" s="2"/>
      <c r="I1" s="2"/>
      <c r="J1" s="2"/>
      <c r="K1" s="2"/>
      <c r="L1" s="2"/>
      <c r="M1" s="2"/>
    </row>
    <row r="2" spans="1:13" ht="25">
      <c r="A2" s="3" t="str">
        <f>Cover!$A$3</f>
        <v>National Grid Electricity System Operator</v>
      </c>
      <c r="B2" s="3"/>
      <c r="C2" s="2"/>
      <c r="D2" s="2"/>
      <c r="E2" s="2"/>
      <c r="F2" s="2"/>
      <c r="G2" s="2"/>
      <c r="H2" s="2"/>
      <c r="I2" s="2"/>
      <c r="J2" s="2"/>
      <c r="K2" s="2"/>
      <c r="L2" s="2"/>
      <c r="M2" s="2"/>
    </row>
    <row r="3" spans="1:13" ht="25">
      <c r="A3" s="3" t="str">
        <f>Cover!$A$4</f>
        <v>2022/23</v>
      </c>
      <c r="B3" s="3"/>
      <c r="C3" s="3"/>
      <c r="D3" s="3"/>
      <c r="E3" s="4"/>
      <c r="F3" s="4"/>
      <c r="G3" s="2"/>
      <c r="H3" s="2"/>
      <c r="I3" s="2"/>
      <c r="J3" s="2"/>
      <c r="K3" s="2"/>
      <c r="L3" s="2"/>
      <c r="M3" s="2"/>
    </row>
    <row r="4" spans="1:13" ht="25.5" thickBot="1">
      <c r="A4" s="28" t="s">
        <v>42</v>
      </c>
      <c r="B4" s="28"/>
      <c r="C4" s="7"/>
      <c r="D4" s="7"/>
      <c r="E4" s="7"/>
      <c r="F4" s="7"/>
      <c r="G4" s="7"/>
      <c r="H4" s="7"/>
      <c r="I4" s="7"/>
      <c r="J4" s="7"/>
      <c r="K4" s="7"/>
      <c r="L4" s="7"/>
      <c r="M4" s="7"/>
    </row>
    <row r="5" spans="1:13"/>
    <row r="6" spans="1:13" ht="17.5">
      <c r="A6" s="124"/>
      <c r="B6" s="122" t="s">
        <v>579</v>
      </c>
      <c r="C6" s="124"/>
      <c r="D6" s="124"/>
      <c r="E6" s="124"/>
      <c r="F6" s="124"/>
      <c r="G6" s="124"/>
      <c r="H6" s="124"/>
      <c r="I6" s="124"/>
      <c r="J6" s="124"/>
      <c r="K6" s="124"/>
      <c r="L6" s="124"/>
    </row>
    <row r="7" spans="1:13"/>
    <row r="8" spans="1:13">
      <c r="C8" s="473" t="s">
        <v>580</v>
      </c>
      <c r="D8" s="473" t="s">
        <v>581</v>
      </c>
      <c r="E8" s="474" t="s">
        <v>582</v>
      </c>
      <c r="F8" s="475"/>
      <c r="G8" s="475"/>
      <c r="H8" s="476"/>
    </row>
    <row r="9" spans="1:13">
      <c r="C9" s="473"/>
      <c r="D9" s="473"/>
      <c r="E9" s="372" t="s">
        <v>583</v>
      </c>
      <c r="F9" s="372" t="s">
        <v>584</v>
      </c>
      <c r="G9" s="372" t="s">
        <v>585</v>
      </c>
      <c r="H9" s="372" t="s">
        <v>234</v>
      </c>
    </row>
    <row r="10" spans="1:13" ht="27">
      <c r="C10" s="297" t="s">
        <v>586</v>
      </c>
      <c r="D10" s="377" t="s">
        <v>587</v>
      </c>
      <c r="E10" s="378">
        <v>207.99333732217801</v>
      </c>
      <c r="F10" s="378">
        <v>158.647469556196</v>
      </c>
      <c r="G10" s="378">
        <v>139.407565976256</v>
      </c>
      <c r="H10" s="378">
        <f>SUM(E10:G10)</f>
        <v>506.04837285462997</v>
      </c>
    </row>
    <row r="11" spans="1:13">
      <c r="C11" s="373">
        <v>44287</v>
      </c>
      <c r="D11" s="374" t="s">
        <v>588</v>
      </c>
      <c r="E11" s="375">
        <v>203.20745040958423</v>
      </c>
      <c r="F11" s="375">
        <v>160.04746955619549</v>
      </c>
      <c r="G11" s="375">
        <v>140.80756597625609</v>
      </c>
      <c r="H11" s="376">
        <f>SUM(E11,F11,G11)</f>
        <v>504.06248594203578</v>
      </c>
    </row>
    <row r="12" spans="1:13">
      <c r="C12" s="379"/>
      <c r="D12" s="320"/>
      <c r="E12" s="322"/>
      <c r="F12" s="322"/>
      <c r="G12" s="322"/>
      <c r="H12" s="322"/>
    </row>
    <row r="13" spans="1:13">
      <c r="C13" s="379"/>
      <c r="D13" s="320"/>
      <c r="E13" s="322"/>
      <c r="F13" s="322"/>
      <c r="G13" s="322"/>
      <c r="H13" s="322"/>
    </row>
    <row r="14" spans="1:13">
      <c r="C14" s="379"/>
      <c r="D14" s="320"/>
      <c r="E14" s="322"/>
      <c r="F14" s="322"/>
      <c r="G14" s="322"/>
      <c r="H14" s="322"/>
    </row>
    <row r="15" spans="1:13">
      <c r="C15" s="379"/>
      <c r="D15" s="320"/>
      <c r="E15" s="322"/>
      <c r="F15" s="322"/>
      <c r="G15" s="322"/>
      <c r="H15" s="322"/>
    </row>
    <row r="16" spans="1:13">
      <c r="C16" s="379"/>
      <c r="D16" s="320"/>
      <c r="E16" s="322"/>
      <c r="F16" s="322"/>
      <c r="G16" s="322"/>
      <c r="H16" s="322"/>
    </row>
    <row r="17" spans="1:12">
      <c r="C17" s="379"/>
      <c r="D17" s="320"/>
      <c r="E17" s="322"/>
      <c r="F17" s="322"/>
      <c r="G17" s="322"/>
      <c r="H17" s="322"/>
    </row>
    <row r="18" spans="1:12">
      <c r="C18" s="320"/>
      <c r="D18" s="320"/>
      <c r="E18" s="322"/>
      <c r="F18" s="322"/>
      <c r="G18" s="322"/>
      <c r="H18" s="322"/>
    </row>
    <row r="19" spans="1:12">
      <c r="C19" s="320"/>
      <c r="D19" s="320"/>
      <c r="E19" s="322"/>
      <c r="F19" s="322"/>
      <c r="G19" s="322"/>
      <c r="H19" s="322"/>
    </row>
    <row r="20" spans="1:12">
      <c r="A20" s="54"/>
      <c r="B20" s="54"/>
      <c r="C20" s="54"/>
      <c r="D20" s="54"/>
      <c r="E20" s="54"/>
      <c r="F20" s="54"/>
      <c r="G20" s="54"/>
      <c r="H20" s="54"/>
      <c r="I20" s="54"/>
      <c r="J20" s="54"/>
      <c r="K20" s="54"/>
      <c r="L20" s="54"/>
    </row>
    <row r="21" spans="1:12" ht="17.5">
      <c r="A21" s="124"/>
      <c r="B21" s="122" t="s">
        <v>589</v>
      </c>
      <c r="C21" s="124"/>
      <c r="D21" s="124"/>
      <c r="E21" s="124"/>
      <c r="F21" s="124"/>
      <c r="G21" s="124"/>
      <c r="H21" s="124"/>
      <c r="I21" s="124"/>
      <c r="J21" s="124"/>
      <c r="K21" s="124"/>
      <c r="L21" s="124"/>
    </row>
    <row r="22" spans="1:12">
      <c r="A22" s="61"/>
      <c r="B22" s="61"/>
      <c r="C22" s="61"/>
      <c r="D22" s="61"/>
      <c r="E22" s="61"/>
      <c r="F22" s="61"/>
      <c r="G22" s="37"/>
      <c r="H22" s="61"/>
      <c r="I22" s="61"/>
      <c r="J22" s="61"/>
      <c r="K22" s="61"/>
      <c r="L22" s="61"/>
    </row>
    <row r="23" spans="1:12">
      <c r="A23" s="61"/>
      <c r="B23" s="61"/>
      <c r="C23" s="56" t="s">
        <v>590</v>
      </c>
      <c r="D23" s="56" t="s">
        <v>591</v>
      </c>
      <c r="E23" s="56" t="s">
        <v>211</v>
      </c>
      <c r="F23" s="71" t="s">
        <v>592</v>
      </c>
      <c r="G23" s="69" t="s">
        <v>593</v>
      </c>
      <c r="H23" s="69" t="s">
        <v>594</v>
      </c>
      <c r="I23" s="44" t="s">
        <v>595</v>
      </c>
      <c r="J23" s="76" t="s">
        <v>596</v>
      </c>
      <c r="K23" s="76" t="s">
        <v>597</v>
      </c>
      <c r="L23" s="76" t="s">
        <v>329</v>
      </c>
    </row>
    <row r="24" spans="1:12">
      <c r="A24" s="61"/>
      <c r="B24" s="61"/>
      <c r="C24" s="61"/>
      <c r="D24" s="61"/>
      <c r="E24" s="61"/>
      <c r="F24" s="61"/>
      <c r="G24" s="37"/>
      <c r="H24" s="61"/>
      <c r="I24" s="61"/>
      <c r="J24" s="61"/>
      <c r="K24" s="61"/>
      <c r="L24" s="61"/>
    </row>
    <row r="25" spans="1:12" ht="14">
      <c r="A25" s="61"/>
      <c r="B25" s="121" t="s">
        <v>598</v>
      </c>
      <c r="C25" s="121"/>
      <c r="D25" s="121"/>
      <c r="E25" s="124"/>
      <c r="F25" s="124"/>
      <c r="G25" s="124"/>
      <c r="H25" s="124"/>
      <c r="I25" s="124"/>
      <c r="J25" s="124"/>
      <c r="K25" s="124"/>
      <c r="L25" s="124"/>
    </row>
    <row r="26" spans="1:12">
      <c r="A26" s="61"/>
      <c r="B26" s="61"/>
      <c r="C26" s="61"/>
      <c r="D26" s="61"/>
      <c r="E26" s="61"/>
      <c r="F26" s="61"/>
      <c r="G26" s="37"/>
      <c r="H26" s="61"/>
      <c r="I26" s="61"/>
      <c r="J26" s="61"/>
      <c r="K26" s="61"/>
      <c r="L26" s="61"/>
    </row>
    <row r="27" spans="1:12">
      <c r="A27" s="61"/>
      <c r="B27" s="61"/>
      <c r="C27" s="61" t="s">
        <v>599</v>
      </c>
      <c r="D27" s="61"/>
      <c r="E27" s="133" t="s">
        <v>238</v>
      </c>
      <c r="F27" s="380">
        <f>SUM(F37,F43)</f>
        <v>207.99333732217804</v>
      </c>
      <c r="G27" s="381">
        <f>SUM(G37,G43)</f>
        <v>0</v>
      </c>
      <c r="H27" s="381">
        <f>SUM(H37,H43)</f>
        <v>0</v>
      </c>
      <c r="I27" s="381">
        <f>SUM(G27:H27)</f>
        <v>0</v>
      </c>
      <c r="J27" s="381">
        <f>I27-F27</f>
        <v>-207.99333732217804</v>
      </c>
      <c r="K27" s="382">
        <f>(I27-F27)/F27</f>
        <v>-1</v>
      </c>
      <c r="L27" s="318" t="str">
        <f>IF(ABS(F27-$E$10)&lt;0.01,"OK","ERROR")</f>
        <v>OK</v>
      </c>
    </row>
    <row r="28" spans="1:12">
      <c r="A28" s="61"/>
      <c r="B28" s="61"/>
      <c r="C28" s="61" t="s">
        <v>600</v>
      </c>
      <c r="D28" s="61"/>
      <c r="E28" s="133" t="s">
        <v>238</v>
      </c>
      <c r="F28" s="380">
        <f>SUM(F50,F56)</f>
        <v>158.64746955619546</v>
      </c>
      <c r="G28" s="381">
        <f>SUM(G50,G56)</f>
        <v>0</v>
      </c>
      <c r="H28" s="381">
        <f>SUM(H50,H56)</f>
        <v>0</v>
      </c>
      <c r="I28" s="381">
        <f>SUM(G28:H28)</f>
        <v>0</v>
      </c>
      <c r="J28" s="381">
        <f>I28-F28</f>
        <v>-158.64746955619546</v>
      </c>
      <c r="K28" s="382">
        <f>(I28-F28)/F28</f>
        <v>-1</v>
      </c>
      <c r="L28" s="318" t="str">
        <f>IF(ABS(F28-$F$10)&lt;0.01,"OK","ERROR")</f>
        <v>OK</v>
      </c>
    </row>
    <row r="29" spans="1:12">
      <c r="A29" s="61"/>
      <c r="B29" s="61"/>
      <c r="C29" s="61" t="s">
        <v>601</v>
      </c>
      <c r="D29" s="61"/>
      <c r="E29" s="133" t="s">
        <v>238</v>
      </c>
      <c r="F29" s="380">
        <f>SUM(F63,F69)</f>
        <v>139.40756597625608</v>
      </c>
      <c r="G29" s="381">
        <f>SUM(G63,G69)</f>
        <v>0</v>
      </c>
      <c r="H29" s="381">
        <f>SUM(H63,H69)</f>
        <v>0</v>
      </c>
      <c r="I29" s="381">
        <f>SUM(G29:H29)</f>
        <v>0</v>
      </c>
      <c r="J29" s="381">
        <f>I29-F29</f>
        <v>-139.40756597625608</v>
      </c>
      <c r="K29" s="382">
        <f>(I29-F29)/F29</f>
        <v>-1</v>
      </c>
      <c r="L29" s="318" t="str">
        <f>IF(ABS(F29-$G$10)&lt;0.01,"OK","ERROR")</f>
        <v>OK</v>
      </c>
    </row>
    <row r="30" spans="1:12">
      <c r="A30" s="54"/>
      <c r="B30" s="54"/>
      <c r="C30" s="55" t="s">
        <v>602</v>
      </c>
      <c r="D30" s="55"/>
      <c r="E30" s="133" t="s">
        <v>238</v>
      </c>
      <c r="F30" s="383">
        <f>SUM(F27,F28,F29)</f>
        <v>506.04837285462958</v>
      </c>
      <c r="G30" s="383">
        <f>SUM(G27,G28,G29)</f>
        <v>0</v>
      </c>
      <c r="H30" s="383">
        <f>SUM(H27,H28,H29)</f>
        <v>0</v>
      </c>
      <c r="I30" s="383">
        <f>SUM(G30:H30)</f>
        <v>0</v>
      </c>
      <c r="J30" s="383">
        <f>I30-F30</f>
        <v>-506.04837285462958</v>
      </c>
      <c r="K30" s="382">
        <f>(I30-F30)/F30</f>
        <v>-1</v>
      </c>
    </row>
    <row r="31" spans="1:12">
      <c r="A31" s="61"/>
      <c r="B31" s="61"/>
      <c r="C31" s="61"/>
      <c r="D31" s="61"/>
      <c r="E31" s="61"/>
      <c r="F31" s="61"/>
      <c r="G31" s="37"/>
      <c r="H31" s="61"/>
      <c r="I31" s="61"/>
      <c r="J31" s="61"/>
      <c r="K31" s="61"/>
      <c r="L31" s="61"/>
    </row>
    <row r="32" spans="1:12" ht="14">
      <c r="A32" s="61"/>
      <c r="B32" s="121" t="s">
        <v>583</v>
      </c>
      <c r="C32" s="121"/>
      <c r="D32" s="121"/>
      <c r="E32" s="124"/>
      <c r="F32" s="124"/>
      <c r="G32" s="124"/>
      <c r="H32" s="124"/>
      <c r="I32" s="124"/>
      <c r="J32" s="124"/>
      <c r="K32" s="124"/>
      <c r="L32" s="124"/>
    </row>
    <row r="33" spans="1:12">
      <c r="A33" s="61"/>
      <c r="B33" s="61"/>
      <c r="C33" s="61"/>
      <c r="D33" s="61"/>
      <c r="E33" s="61"/>
      <c r="F33" s="61"/>
      <c r="G33" s="37"/>
      <c r="H33" s="61"/>
      <c r="I33" s="61"/>
      <c r="J33" s="61"/>
      <c r="K33" s="61"/>
      <c r="L33" s="61"/>
    </row>
    <row r="34" spans="1:12">
      <c r="A34" s="54"/>
      <c r="B34" s="54"/>
      <c r="C34" s="54" t="s">
        <v>574</v>
      </c>
      <c r="D34" s="54" t="s">
        <v>603</v>
      </c>
      <c r="E34" s="47" t="s">
        <v>238</v>
      </c>
      <c r="F34" s="384">
        <v>61.645066409434897</v>
      </c>
      <c r="G34" s="385">
        <f>(INDEX('Universal Data'!$F$31:$F$38,MATCH('Universal Data'!$C$17,'Universal Data'!$C$31:$C$38,0)))*'3.1 Opex Summary'!S19</f>
        <v>0</v>
      </c>
      <c r="H34" s="385">
        <f>(INDEX('Universal Data'!$F$31:$F$38,MATCH('Universal Data'!$C$17,'Universal Data'!$C$31:$C$38,0)))*'3.1 Opex Summary'!T19</f>
        <v>0</v>
      </c>
      <c r="I34" s="323">
        <f>SUM(G34:H34)</f>
        <v>0</v>
      </c>
      <c r="J34" s="386">
        <f>I34-F34</f>
        <v>-61.645066409434897</v>
      </c>
      <c r="K34" s="382">
        <f>(I34-F34)/F34</f>
        <v>-1</v>
      </c>
    </row>
    <row r="35" spans="1:12">
      <c r="A35" s="54"/>
      <c r="B35" s="54"/>
      <c r="C35" s="54" t="s">
        <v>51</v>
      </c>
      <c r="D35" s="54" t="s">
        <v>604</v>
      </c>
      <c r="E35" s="47" t="s">
        <v>238</v>
      </c>
      <c r="F35" s="384">
        <v>63.535205094411999</v>
      </c>
      <c r="G35" s="385">
        <f>(INDEX('Universal Data'!$F$31:$F$38,MATCH('Universal Data'!$C$17,'Universal Data'!$C$31:$C$38,0)))*'5.1 Capex Summary'!W18</f>
        <v>0</v>
      </c>
      <c r="H35" s="385">
        <f>(INDEX('Universal Data'!$F$31:$F$38,MATCH('Universal Data'!$C$17,'Universal Data'!$C$31:$C$38,0)))*'5.1 Capex Summary'!X18</f>
        <v>0</v>
      </c>
      <c r="I35" s="323">
        <f>SUM(G35:H35)</f>
        <v>0</v>
      </c>
      <c r="J35" s="386">
        <f>I35-F35</f>
        <v>-63.535205094411999</v>
      </c>
      <c r="K35" s="382">
        <f>(I35-F35)/F35</f>
        <v>-1</v>
      </c>
    </row>
    <row r="36" spans="1:12">
      <c r="A36" s="54"/>
      <c r="B36" s="54"/>
      <c r="C36" s="54" t="s">
        <v>514</v>
      </c>
      <c r="D36" s="54" t="s">
        <v>605</v>
      </c>
      <c r="E36" s="47" t="s">
        <v>238</v>
      </c>
      <c r="F36" s="384">
        <v>12.002045454545501</v>
      </c>
      <c r="G36" s="385">
        <f>(INDEX('Universal Data'!$F$31:$F$38,MATCH('Universal Data'!$C$17,'Universal Data'!$C$31:$C$38,0)))*'4.1 BSC'!S36</f>
        <v>0</v>
      </c>
      <c r="H36" s="385">
        <f>(INDEX('Universal Data'!$F$31:$F$38,MATCH('Universal Data'!$C$17,'Universal Data'!$C$31:$C$38,0)))*'4.1 BSC'!T36</f>
        <v>0</v>
      </c>
      <c r="I36" s="323">
        <f>SUM(G36:H36)</f>
        <v>0</v>
      </c>
      <c r="J36" s="386">
        <f>I36-F36</f>
        <v>-12.002045454545501</v>
      </c>
      <c r="K36" s="382">
        <f>(I36-F36)/F36</f>
        <v>-1</v>
      </c>
    </row>
    <row r="37" spans="1:12">
      <c r="A37" s="54"/>
      <c r="B37" s="54"/>
      <c r="C37" s="55" t="s">
        <v>606</v>
      </c>
      <c r="D37" s="55"/>
      <c r="E37" s="133" t="s">
        <v>238</v>
      </c>
      <c r="F37" s="387">
        <f>SUM(F34:F36)</f>
        <v>137.18231695839239</v>
      </c>
      <c r="G37" s="387">
        <f>SUM(G34:G36)</f>
        <v>0</v>
      </c>
      <c r="H37" s="387">
        <f>SUM(H34:H36)</f>
        <v>0</v>
      </c>
      <c r="I37" s="387">
        <f>SUM(I34:I36)</f>
        <v>0</v>
      </c>
      <c r="J37" s="387">
        <f>SUM(J34:J36)</f>
        <v>-137.18231695839239</v>
      </c>
      <c r="K37" s="382">
        <f>(I37-F37)/F37</f>
        <v>-1</v>
      </c>
    </row>
    <row r="38" spans="1:12">
      <c r="A38" s="55"/>
      <c r="B38" s="55"/>
      <c r="C38" s="55"/>
      <c r="D38" s="55"/>
      <c r="E38" s="55"/>
      <c r="F38" s="56"/>
      <c r="G38" s="42"/>
      <c r="H38" s="56"/>
      <c r="I38" s="56"/>
      <c r="J38" s="61"/>
      <c r="K38" s="61"/>
    </row>
    <row r="39" spans="1:12">
      <c r="A39" s="54"/>
      <c r="B39" s="54"/>
      <c r="C39" s="54" t="s">
        <v>574</v>
      </c>
      <c r="D39" s="54" t="s">
        <v>607</v>
      </c>
      <c r="E39" s="47" t="s">
        <v>238</v>
      </c>
      <c r="F39" s="384">
        <v>5.1613111101724201</v>
      </c>
      <c r="G39" s="385">
        <f>(INDEX('Universal Data'!$F$31:$F$38,MATCH('Universal Data'!$C$17,'Universal Data'!$C$31:$C$38,0)))*'3.1 Opex Summary'!S44/3</f>
        <v>0</v>
      </c>
      <c r="H39" s="385">
        <f>(INDEX('Universal Data'!$F$31:$F$38,MATCH('Universal Data'!$C$17,'Universal Data'!$C$31:$C$38,0)))*'3.1 Opex Summary'!T44/3</f>
        <v>0</v>
      </c>
      <c r="I39" s="323">
        <f>SUM(G39:H39)</f>
        <v>0</v>
      </c>
      <c r="J39" s="386">
        <f>I39-F39</f>
        <v>-5.1613111101724201</v>
      </c>
      <c r="K39" s="382">
        <f>(I39-F39)/F39</f>
        <v>-1</v>
      </c>
    </row>
    <row r="40" spans="1:12">
      <c r="A40" s="54"/>
      <c r="B40" s="54"/>
      <c r="C40" s="54" t="s">
        <v>51</v>
      </c>
      <c r="D40" s="54" t="s">
        <v>608</v>
      </c>
      <c r="E40" s="47" t="s">
        <v>238</v>
      </c>
      <c r="F40" s="388">
        <v>14.350756403952699</v>
      </c>
      <c r="G40" s="385">
        <f>(INDEX('Universal Data'!$F$31:$F$38,MATCH('Universal Data'!$C$17,'Universal Data'!$C$31:$C$38,0)))*'5.1 Capex Summary'!W17/3</f>
        <v>0</v>
      </c>
      <c r="H40" s="385">
        <f>(INDEX('Universal Data'!$F$31:$F$38,MATCH('Universal Data'!$C$17,'Universal Data'!$C$31:$C$38,0)))*'5.1 Capex Summary'!X17/3</f>
        <v>0</v>
      </c>
      <c r="I40" s="323">
        <f t="shared" ref="I40" si="0">SUM(G40:H40)</f>
        <v>0</v>
      </c>
      <c r="J40" s="386">
        <f t="shared" ref="J40" si="1">I40-F40</f>
        <v>-14.350756403952699</v>
      </c>
      <c r="K40" s="382">
        <f>(I40-F40)/F40</f>
        <v>-1</v>
      </c>
    </row>
    <row r="41" spans="1:12">
      <c r="A41" s="54"/>
      <c r="B41" s="54"/>
      <c r="C41" s="54" t="s">
        <v>514</v>
      </c>
      <c r="D41" s="54" t="s">
        <v>609</v>
      </c>
      <c r="E41" s="47" t="s">
        <v>238</v>
      </c>
      <c r="F41" s="384">
        <v>42.109751728475104</v>
      </c>
      <c r="G41" s="385">
        <f>(INDEX('Universal Data'!$F$31:$F$38,MATCH('Universal Data'!$C$17,'Universal Data'!$C$31:$C$38,0)))*(SUM('4.1 BSC'!S14:S19,'4.1 BSC'!S39,'4.1 BSC'!S41)/3)</f>
        <v>0</v>
      </c>
      <c r="H41" s="385">
        <f>(INDEX('Universal Data'!$F$31:$F$38,MATCH('Universal Data'!$C$17,'Universal Data'!$C$31:$C$38,0)))*(SUM('4.1 BSC'!T14:T19,'4.1 BSC'!T39,'4.1 BSC'!T41)/3)</f>
        <v>0</v>
      </c>
      <c r="I41" s="323">
        <f>SUM(G41:H41)</f>
        <v>0</v>
      </c>
      <c r="J41" s="386">
        <f>I41-F41</f>
        <v>-42.109751728475104</v>
      </c>
      <c r="K41" s="382">
        <f>(I41-F41)/F41</f>
        <v>-1</v>
      </c>
    </row>
    <row r="42" spans="1:12">
      <c r="A42" s="54"/>
      <c r="B42" s="54"/>
      <c r="C42" s="54" t="s">
        <v>53</v>
      </c>
      <c r="D42" s="54" t="s">
        <v>610</v>
      </c>
      <c r="E42" s="47" t="s">
        <v>238</v>
      </c>
      <c r="F42" s="388">
        <v>9.1892011211854197</v>
      </c>
      <c r="G42" s="385">
        <f>(INDEX('Universal Data'!$F$31:$F$38,MATCH('Universal Data'!$C$17,'Universal Data'!$C$31:$C$38,0)))*(('6.1 Cyber Resilience IT Costs'!S13+'6.2 Pension Admin Costs'!S31)/3)</f>
        <v>0</v>
      </c>
      <c r="H42" s="385">
        <f>(INDEX('Universal Data'!$F$31:$F$38,MATCH('Universal Data'!$C$17,'Universal Data'!$C$31:$C$38,0)))*(('6.1 Cyber Resilience IT Costs'!T13+'6.2 Pension Admin Costs'!T31)/3)</f>
        <v>0</v>
      </c>
      <c r="I42" s="323">
        <f t="shared" ref="I42" si="2">SUM(G42:H42)</f>
        <v>0</v>
      </c>
      <c r="J42" s="386">
        <f t="shared" ref="J42" si="3">I42-F42</f>
        <v>-9.1892011211854197</v>
      </c>
      <c r="K42" s="382">
        <f>(I42-F42)/F42</f>
        <v>-1</v>
      </c>
    </row>
    <row r="43" spans="1:12">
      <c r="A43" s="54"/>
      <c r="B43" s="54"/>
      <c r="C43" s="55" t="s">
        <v>611</v>
      </c>
      <c r="D43" s="54"/>
      <c r="E43" s="133" t="s">
        <v>238</v>
      </c>
      <c r="F43" s="381">
        <f>SUM(F39:F42)</f>
        <v>70.811020363785644</v>
      </c>
      <c r="G43" s="381">
        <f>SUM(G39:G42)</f>
        <v>0</v>
      </c>
      <c r="H43" s="381">
        <f>SUM(H39:H42)</f>
        <v>0</v>
      </c>
      <c r="I43" s="381">
        <f>SUM(I39:I42)</f>
        <v>0</v>
      </c>
      <c r="J43" s="381">
        <f>SUM(J39:J42)</f>
        <v>-70.811020363785644</v>
      </c>
      <c r="K43" s="382">
        <f>(I43-F43)/F43</f>
        <v>-1</v>
      </c>
    </row>
    <row r="44" spans="1:12">
      <c r="A44" s="55"/>
      <c r="B44" s="55"/>
      <c r="C44" s="55"/>
      <c r="D44" s="55"/>
      <c r="E44" s="55"/>
      <c r="F44" s="144"/>
      <c r="G44" s="42"/>
      <c r="H44" s="56"/>
      <c r="I44" s="56"/>
      <c r="J44" s="61"/>
      <c r="K44" s="61"/>
      <c r="L44" s="61"/>
    </row>
    <row r="45" spans="1:12" ht="14">
      <c r="A45" s="61"/>
      <c r="B45" s="121" t="s">
        <v>584</v>
      </c>
      <c r="C45" s="121"/>
      <c r="D45" s="121"/>
      <c r="E45" s="121"/>
      <c r="F45" s="124"/>
      <c r="G45" s="124"/>
      <c r="H45" s="124"/>
      <c r="I45" s="124"/>
      <c r="J45" s="124"/>
      <c r="K45" s="124"/>
      <c r="L45" s="124"/>
    </row>
    <row r="46" spans="1:12">
      <c r="A46" s="61"/>
      <c r="B46" s="61"/>
      <c r="C46" s="61"/>
      <c r="D46" s="61"/>
      <c r="E46" s="61"/>
      <c r="F46" s="61"/>
      <c r="G46" s="37"/>
      <c r="H46" s="61"/>
      <c r="I46" s="61"/>
      <c r="J46" s="61"/>
      <c r="K46" s="61"/>
      <c r="L46" s="61"/>
    </row>
    <row r="47" spans="1:12">
      <c r="A47" s="54"/>
      <c r="B47" s="54"/>
      <c r="C47" s="54" t="s">
        <v>574</v>
      </c>
      <c r="D47" s="54" t="s">
        <v>612</v>
      </c>
      <c r="E47" s="47" t="s">
        <v>238</v>
      </c>
      <c r="F47" s="384">
        <v>35.076449192409797</v>
      </c>
      <c r="G47" s="385">
        <f>(INDEX('Universal Data'!$F$31:$F$38,MATCH('Universal Data'!$C$17,'Universal Data'!$C$31:$C$38,0)))*'3.1 Opex Summary'!S26</f>
        <v>0</v>
      </c>
      <c r="H47" s="385">
        <f>(INDEX('Universal Data'!$F$31:$F$38,MATCH('Universal Data'!$C$17,'Universal Data'!$C$31:$C$38,0)))*'3.1 Opex Summary'!T26</f>
        <v>0</v>
      </c>
      <c r="I47" s="323">
        <f>SUM(G47:H47)</f>
        <v>0</v>
      </c>
      <c r="J47" s="386">
        <f>I47-F47</f>
        <v>-35.076449192409797</v>
      </c>
      <c r="K47" s="382">
        <f>(I47-F47)/F47</f>
        <v>-1</v>
      </c>
    </row>
    <row r="48" spans="1:12">
      <c r="A48" s="54"/>
      <c r="B48" s="54"/>
      <c r="C48" s="54" t="s">
        <v>51</v>
      </c>
      <c r="D48" s="54" t="s">
        <v>613</v>
      </c>
      <c r="E48" s="47" t="s">
        <v>238</v>
      </c>
      <c r="F48" s="384">
        <v>35.256</v>
      </c>
      <c r="G48" s="385">
        <f>(INDEX('Universal Data'!$F$31:$F$38,MATCH('Universal Data'!$C$17,'Universal Data'!$C$31:$C$38,0)))*'5.1 Capex Summary'!W19</f>
        <v>0</v>
      </c>
      <c r="H48" s="385">
        <f>(INDEX('Universal Data'!$F$31:$F$38,MATCH('Universal Data'!$C$17,'Universal Data'!$C$31:$C$38,0)))*'5.1 Capex Summary'!X19</f>
        <v>0</v>
      </c>
      <c r="I48" s="323">
        <f>SUM(G48:H48)</f>
        <v>0</v>
      </c>
      <c r="J48" s="386">
        <f>I48-F48</f>
        <v>-35.256</v>
      </c>
      <c r="K48" s="382">
        <f>(I48-F48)/F48</f>
        <v>-1</v>
      </c>
    </row>
    <row r="49" spans="1:12">
      <c r="A49" s="54"/>
      <c r="B49" s="54"/>
      <c r="C49" s="54" t="s">
        <v>514</v>
      </c>
      <c r="D49" s="54" t="s">
        <v>614</v>
      </c>
      <c r="E49" s="47" t="s">
        <v>238</v>
      </c>
      <c r="F49" s="384">
        <v>17.504000000000001</v>
      </c>
      <c r="G49" s="385">
        <f>(INDEX('Universal Data'!$F$31:$F$38,MATCH('Universal Data'!$C$17,'Universal Data'!$C$31:$C$38,0)))*'4.1 BSC'!S37</f>
        <v>0</v>
      </c>
      <c r="H49" s="385">
        <f>(INDEX('Universal Data'!$F$31:$F$38,MATCH('Universal Data'!$C$17,'Universal Data'!$C$31:$C$38,0)))*'4.1 BSC'!T37</f>
        <v>0</v>
      </c>
      <c r="I49" s="323">
        <f>SUM(G49:H49)</f>
        <v>0</v>
      </c>
      <c r="J49" s="386">
        <f>I49-F49</f>
        <v>-17.504000000000001</v>
      </c>
      <c r="K49" s="382">
        <f>(I49-F49)/F49</f>
        <v>-1</v>
      </c>
    </row>
    <row r="50" spans="1:12">
      <c r="A50" s="54"/>
      <c r="B50" s="54"/>
      <c r="C50" s="55" t="s">
        <v>615</v>
      </c>
      <c r="D50" s="54"/>
      <c r="E50" s="133" t="s">
        <v>238</v>
      </c>
      <c r="F50" s="387">
        <f>SUM(F47:F49)</f>
        <v>87.836449192409802</v>
      </c>
      <c r="G50" s="387">
        <f>SUM(G47:G49)</f>
        <v>0</v>
      </c>
      <c r="H50" s="387">
        <f>SUM(H47:H49)</f>
        <v>0</v>
      </c>
      <c r="I50" s="387">
        <f>SUM(I47:I49)</f>
        <v>0</v>
      </c>
      <c r="J50" s="387">
        <f>SUM(J47:J49)</f>
        <v>-87.836449192409802</v>
      </c>
      <c r="K50" s="382">
        <f>(I50-F50)/F50</f>
        <v>-1</v>
      </c>
    </row>
    <row r="51" spans="1:12">
      <c r="A51" s="55"/>
      <c r="B51" s="55"/>
      <c r="C51" s="55"/>
      <c r="D51" s="55"/>
      <c r="E51" s="55"/>
      <c r="F51" s="56"/>
      <c r="G51" s="42"/>
      <c r="H51" s="56"/>
      <c r="I51" s="56"/>
      <c r="J51" s="61"/>
      <c r="K51" s="61"/>
    </row>
    <row r="52" spans="1:12">
      <c r="A52" s="54"/>
      <c r="B52" s="54"/>
      <c r="C52" s="54" t="s">
        <v>574</v>
      </c>
      <c r="D52" s="54" t="s">
        <v>607</v>
      </c>
      <c r="E52" s="47" t="s">
        <v>238</v>
      </c>
      <c r="F52" s="384">
        <v>5.1613111101724201</v>
      </c>
      <c r="G52" s="385">
        <f>(INDEX('Universal Data'!$F$31:$F$38,MATCH('Universal Data'!$C$17,'Universal Data'!$C$31:$C$38,0)))*'3.1 Opex Summary'!S44/3</f>
        <v>0</v>
      </c>
      <c r="H52" s="385">
        <f>(INDEX('Universal Data'!$F$31:$F$38,MATCH('Universal Data'!$C$17,'Universal Data'!$C$31:$C$38,0)))*'3.1 Opex Summary'!T44/3</f>
        <v>0</v>
      </c>
      <c r="I52" s="323">
        <f>SUM(G52:H52)</f>
        <v>0</v>
      </c>
      <c r="J52" s="386">
        <f>I52-F52</f>
        <v>-5.1613111101724201</v>
      </c>
      <c r="K52" s="382">
        <f>(I52-F52)/F52</f>
        <v>-1</v>
      </c>
    </row>
    <row r="53" spans="1:12">
      <c r="A53" s="54"/>
      <c r="B53" s="54"/>
      <c r="C53" s="54" t="s">
        <v>51</v>
      </c>
      <c r="D53" s="54" t="s">
        <v>608</v>
      </c>
      <c r="E53" s="47" t="s">
        <v>238</v>
      </c>
      <c r="F53" s="388">
        <v>14.350756403952699</v>
      </c>
      <c r="G53" s="385">
        <f>(INDEX('Universal Data'!$F$31:$F$38,MATCH('Universal Data'!$C$17,'Universal Data'!$C$31:$C$38,0)))*'5.1 Capex Summary'!W17/3</f>
        <v>0</v>
      </c>
      <c r="H53" s="385">
        <f>(INDEX('Universal Data'!$F$31:$F$38,MATCH('Universal Data'!$C$17,'Universal Data'!$C$31:$C$38,0)))*'5.1 Capex Summary'!X17/3</f>
        <v>0</v>
      </c>
      <c r="I53" s="323">
        <f t="shared" ref="I53" si="4">SUM(G53:H53)</f>
        <v>0</v>
      </c>
      <c r="J53" s="386">
        <f t="shared" ref="J53" si="5">I53-F53</f>
        <v>-14.350756403952699</v>
      </c>
      <c r="K53" s="382">
        <f>(I53-F53)/F53</f>
        <v>-1</v>
      </c>
    </row>
    <row r="54" spans="1:12">
      <c r="A54" s="54"/>
      <c r="B54" s="54"/>
      <c r="C54" s="54" t="s">
        <v>514</v>
      </c>
      <c r="D54" s="54" t="s">
        <v>609</v>
      </c>
      <c r="E54" s="47" t="s">
        <v>238</v>
      </c>
      <c r="F54" s="384">
        <v>42.109751728475104</v>
      </c>
      <c r="G54" s="385">
        <f>(INDEX('Universal Data'!$F$31:$F$38,MATCH('Universal Data'!$C$17,'Universal Data'!$C$31:$C$38,0)))*(SUM('4.1 BSC'!S14:S19,'4.1 BSC'!S39,'4.1 BSC'!S41)/3)</f>
        <v>0</v>
      </c>
      <c r="H54" s="385">
        <f>(INDEX('Universal Data'!$F$31:$F$38,MATCH('Universal Data'!$C$17,'Universal Data'!$C$31:$C$38,0)))*(SUM('4.1 BSC'!T14:T19,'4.1 BSC'!T39,'4.1 BSC'!T41)/3)</f>
        <v>0</v>
      </c>
      <c r="I54" s="323">
        <f>SUM(G54:H54)</f>
        <v>0</v>
      </c>
      <c r="J54" s="386">
        <f>I54-F54</f>
        <v>-42.109751728475104</v>
      </c>
      <c r="K54" s="382">
        <f>(I54-F54)/F54</f>
        <v>-1</v>
      </c>
    </row>
    <row r="55" spans="1:12">
      <c r="A55" s="54"/>
      <c r="B55" s="54"/>
      <c r="C55" s="54" t="s">
        <v>53</v>
      </c>
      <c r="D55" s="54" t="s">
        <v>610</v>
      </c>
      <c r="E55" s="47" t="s">
        <v>238</v>
      </c>
      <c r="F55" s="388">
        <v>9.1892011211854197</v>
      </c>
      <c r="G55" s="385">
        <f>(INDEX('Universal Data'!$F$31:$F$38,MATCH('Universal Data'!$C$17,'Universal Data'!$C$31:$C$38,0)))*(('6.1 Cyber Resilience IT Costs'!S13+'6.2 Pension Admin Costs'!S31)/3)</f>
        <v>0</v>
      </c>
      <c r="H55" s="385">
        <f>(INDEX('Universal Data'!$F$31:$F$38,MATCH('Universal Data'!$C$17,'Universal Data'!$C$31:$C$38,0)))*(('6.1 Cyber Resilience IT Costs'!T13+'6.2 Pension Admin Costs'!T31)/3)</f>
        <v>0</v>
      </c>
      <c r="I55" s="323">
        <f t="shared" ref="I55" si="6">SUM(G55:H55)</f>
        <v>0</v>
      </c>
      <c r="J55" s="386">
        <f t="shared" ref="J55" si="7">I55-F55</f>
        <v>-9.1892011211854197</v>
      </c>
      <c r="K55" s="382">
        <f>(I55-F55)/F55</f>
        <v>-1</v>
      </c>
    </row>
    <row r="56" spans="1:12">
      <c r="A56" s="54"/>
      <c r="B56" s="54"/>
      <c r="C56" s="55" t="s">
        <v>616</v>
      </c>
      <c r="D56" s="54"/>
      <c r="E56" s="133" t="s">
        <v>238</v>
      </c>
      <c r="F56" s="381">
        <f>SUM(F52:F55)</f>
        <v>70.811020363785644</v>
      </c>
      <c r="G56" s="381">
        <f>SUM(G52:G55)</f>
        <v>0</v>
      </c>
      <c r="H56" s="381">
        <f>SUM(H52:H55)</f>
        <v>0</v>
      </c>
      <c r="I56" s="381">
        <f>SUM(I52:I55)</f>
        <v>0</v>
      </c>
      <c r="J56" s="381">
        <f>SUM(J52:J55)</f>
        <v>-70.811020363785644</v>
      </c>
      <c r="K56" s="382">
        <f>(I56-F56)/F56</f>
        <v>-1</v>
      </c>
    </row>
    <row r="57" spans="1:12">
      <c r="A57" s="55"/>
      <c r="B57" s="55"/>
      <c r="C57" s="55"/>
      <c r="D57" s="55"/>
      <c r="E57" s="55"/>
      <c r="F57" s="144"/>
      <c r="G57" s="42"/>
      <c r="H57" s="56"/>
      <c r="I57" s="56"/>
      <c r="J57" s="61"/>
      <c r="K57" s="61"/>
      <c r="L57" s="61"/>
    </row>
    <row r="58" spans="1:12" ht="14">
      <c r="A58" s="61"/>
      <c r="B58" s="121" t="s">
        <v>585</v>
      </c>
      <c r="C58" s="121"/>
      <c r="D58" s="121"/>
      <c r="E58" s="121"/>
      <c r="F58" s="124"/>
      <c r="G58" s="124"/>
      <c r="H58" s="124"/>
      <c r="I58" s="124"/>
      <c r="J58" s="124"/>
      <c r="K58" s="124"/>
      <c r="L58" s="124"/>
    </row>
    <row r="59" spans="1:12">
      <c r="A59" s="61"/>
      <c r="B59" s="61"/>
      <c r="C59" s="61"/>
      <c r="D59" s="61"/>
      <c r="E59" s="61"/>
      <c r="F59" s="61"/>
      <c r="I59" s="61"/>
      <c r="J59" s="61"/>
      <c r="K59" s="61"/>
      <c r="L59" s="61"/>
    </row>
    <row r="60" spans="1:12">
      <c r="A60" s="54"/>
      <c r="B60" s="54"/>
      <c r="C60" s="54" t="s">
        <v>574</v>
      </c>
      <c r="D60" s="54" t="s">
        <v>617</v>
      </c>
      <c r="E60" s="47" t="s">
        <v>238</v>
      </c>
      <c r="F60" s="384">
        <v>38.186545612470397</v>
      </c>
      <c r="G60" s="385">
        <f>(INDEX('Universal Data'!$F$31:$F$38,MATCH('Universal Data'!$C$17,'Universal Data'!$C$31:$C$38,0)))*SUM('3.1 Opex Summary'!S36)</f>
        <v>0</v>
      </c>
      <c r="H60" s="385">
        <f>(INDEX('Universal Data'!$F$31:$F$38,MATCH('Universal Data'!$C$17,'Universal Data'!$C$31:$C$38,0)))*SUM('3.1 Opex Summary'!T36)</f>
        <v>0</v>
      </c>
      <c r="I60" s="323">
        <f>SUM(G60:H60)</f>
        <v>0</v>
      </c>
      <c r="J60" s="386">
        <f>I60-F60</f>
        <v>-38.186545612470397</v>
      </c>
      <c r="K60" s="382">
        <f>(I60-F60)/F60</f>
        <v>-1</v>
      </c>
    </row>
    <row r="61" spans="1:12">
      <c r="A61" s="54"/>
      <c r="B61" s="54"/>
      <c r="C61" s="54" t="s">
        <v>51</v>
      </c>
      <c r="D61" s="54" t="s">
        <v>618</v>
      </c>
      <c r="E61" s="47" t="s">
        <v>238</v>
      </c>
      <c r="F61" s="384">
        <v>25.539000000000001</v>
      </c>
      <c r="G61" s="385">
        <f>(INDEX('Universal Data'!$F$31:$F$38,MATCH('Universal Data'!$C$17,'Universal Data'!$C$31:$C$38,0)))*'5.1 Capex Summary'!W20</f>
        <v>0</v>
      </c>
      <c r="H61" s="385">
        <f>(INDEX('Universal Data'!$F$31:$F$38,MATCH('Universal Data'!$C$17,'Universal Data'!$C$31:$C$38,0)))*'5.1 Capex Summary'!X20</f>
        <v>0</v>
      </c>
      <c r="I61" s="323">
        <f>SUM(G61:H61)</f>
        <v>0</v>
      </c>
      <c r="J61" s="386">
        <f>I61-F61</f>
        <v>-25.539000000000001</v>
      </c>
      <c r="K61" s="382">
        <f>(I61-F61)/F61</f>
        <v>-1</v>
      </c>
    </row>
    <row r="62" spans="1:12">
      <c r="A62" s="54"/>
      <c r="B62" s="54"/>
      <c r="C62" s="54" t="s">
        <v>514</v>
      </c>
      <c r="D62" s="54" t="s">
        <v>619</v>
      </c>
      <c r="E62" s="47" t="s">
        <v>238</v>
      </c>
      <c r="F62" s="384">
        <v>4.8710000000000004</v>
      </c>
      <c r="G62" s="385">
        <f>(INDEX('Universal Data'!$F$31:$F$38,MATCH('Universal Data'!$C$17,'Universal Data'!$C$31:$C$38,0)))*'4.1 BSC'!S38</f>
        <v>0</v>
      </c>
      <c r="H62" s="385">
        <f>(INDEX('Universal Data'!$F$31:$F$38,MATCH('Universal Data'!$C$17,'Universal Data'!$C$31:$C$38,0)))*'4.1 BSC'!T38</f>
        <v>0</v>
      </c>
      <c r="I62" s="323">
        <f>SUM(G62:H62)</f>
        <v>0</v>
      </c>
      <c r="J62" s="386">
        <f>I62-F62</f>
        <v>-4.8710000000000004</v>
      </c>
      <c r="K62" s="382">
        <f>(I62-F62)/F62</f>
        <v>-1</v>
      </c>
    </row>
    <row r="63" spans="1:12">
      <c r="A63" s="54"/>
      <c r="B63" s="54"/>
      <c r="C63" s="55" t="s">
        <v>620</v>
      </c>
      <c r="D63" s="54"/>
      <c r="E63" s="133" t="s">
        <v>238</v>
      </c>
      <c r="F63" s="387">
        <f>SUM(F60:F62)</f>
        <v>68.596545612470393</v>
      </c>
      <c r="G63" s="387">
        <f>SUM(G60:G62)</f>
        <v>0</v>
      </c>
      <c r="H63" s="387">
        <f>SUM(H60:H62)</f>
        <v>0</v>
      </c>
      <c r="I63" s="387">
        <f>SUM(I60:I62)</f>
        <v>0</v>
      </c>
      <c r="J63" s="387">
        <f>SUM(J60:J62)</f>
        <v>-68.596545612470393</v>
      </c>
      <c r="K63" s="382">
        <f>(I63-F63)/F63</f>
        <v>-1</v>
      </c>
    </row>
    <row r="64" spans="1:12">
      <c r="A64" s="61"/>
      <c r="B64" s="61"/>
      <c r="C64" s="61"/>
      <c r="D64" s="61"/>
      <c r="E64" s="61"/>
      <c r="F64" s="61"/>
      <c r="G64" s="37"/>
      <c r="H64" s="61"/>
      <c r="I64" s="61"/>
      <c r="J64" s="61"/>
      <c r="K64" s="61"/>
    </row>
    <row r="65" spans="1:12">
      <c r="A65" s="54"/>
      <c r="B65" s="54"/>
      <c r="C65" s="54" t="s">
        <v>574</v>
      </c>
      <c r="D65" s="54" t="s">
        <v>607</v>
      </c>
      <c r="E65" s="47" t="s">
        <v>238</v>
      </c>
      <c r="F65" s="384">
        <v>5.1613111101724201</v>
      </c>
      <c r="G65" s="385">
        <f>(INDEX('Universal Data'!$F$31:$F$38,MATCH('Universal Data'!$C$17,'Universal Data'!$C$31:$C$38,0)))*'3.1 Opex Summary'!S44/3</f>
        <v>0</v>
      </c>
      <c r="H65" s="385">
        <f>(INDEX('Universal Data'!$F$31:$F$38,MATCH('Universal Data'!$C$17,'Universal Data'!$C$31:$C$38,0)))*'3.1 Opex Summary'!T44/3</f>
        <v>0</v>
      </c>
      <c r="I65" s="323">
        <f>SUM(G65:H65)</f>
        <v>0</v>
      </c>
      <c r="J65" s="386">
        <f>I65-F65</f>
        <v>-5.1613111101724201</v>
      </c>
      <c r="K65" s="382">
        <f>(I65-F65)/F65</f>
        <v>-1</v>
      </c>
    </row>
    <row r="66" spans="1:12">
      <c r="A66" s="54"/>
      <c r="B66" s="54"/>
      <c r="C66" s="54" t="s">
        <v>51</v>
      </c>
      <c r="D66" s="54" t="s">
        <v>608</v>
      </c>
      <c r="E66" s="47" t="s">
        <v>238</v>
      </c>
      <c r="F66" s="388">
        <v>14.350756403952712</v>
      </c>
      <c r="G66" s="385">
        <f>(INDEX('Universal Data'!$F$31:$F$38,MATCH('Universal Data'!$C$17,'Universal Data'!$C$31:$C$38,0)))*'5.1 Capex Summary'!W17/3</f>
        <v>0</v>
      </c>
      <c r="H66" s="385">
        <f>(INDEX('Universal Data'!$F$31:$F$38,MATCH('Universal Data'!$C$17,'Universal Data'!$C$31:$C$38,0)))*'5.1 Capex Summary'!X17/3</f>
        <v>0</v>
      </c>
      <c r="I66" s="323">
        <f t="shared" ref="I66" si="8">SUM(G66:H66)</f>
        <v>0</v>
      </c>
      <c r="J66" s="386">
        <f t="shared" ref="J66" si="9">I66-F66</f>
        <v>-14.350756403952712</v>
      </c>
      <c r="K66" s="382">
        <f>(I66-F66)/F66</f>
        <v>-1</v>
      </c>
    </row>
    <row r="67" spans="1:12">
      <c r="A67" s="54"/>
      <c r="B67" s="54"/>
      <c r="C67" s="54" t="s">
        <v>514</v>
      </c>
      <c r="D67" s="54" t="s">
        <v>609</v>
      </c>
      <c r="E67" s="47" t="s">
        <v>238</v>
      </c>
      <c r="F67" s="384">
        <v>42.109751728475139</v>
      </c>
      <c r="G67" s="385">
        <f>(INDEX('Universal Data'!$F$31:$F$38,MATCH('Universal Data'!$C$17,'Universal Data'!$C$31:$C$38,0)))*(SUM('4.1 BSC'!S14:S19,'4.1 BSC'!S39,'4.1 BSC'!S41)/3)</f>
        <v>0</v>
      </c>
      <c r="H67" s="385">
        <f>(INDEX('Universal Data'!$F$31:$F$38,MATCH('Universal Data'!$C$17,'Universal Data'!$C$31:$C$38,0)))*(SUM('4.1 BSC'!T14:T19,'4.1 BSC'!T39,'4.1 BSC'!T41)/3)</f>
        <v>0</v>
      </c>
      <c r="I67" s="323">
        <f>SUM(G67:H67)</f>
        <v>0</v>
      </c>
      <c r="J67" s="386">
        <f>I67-F67</f>
        <v>-42.109751728475139</v>
      </c>
      <c r="K67" s="382">
        <f>(I67-F67)/F67</f>
        <v>-1</v>
      </c>
    </row>
    <row r="68" spans="1:12">
      <c r="A68" s="54"/>
      <c r="B68" s="54"/>
      <c r="C68" s="54" t="s">
        <v>53</v>
      </c>
      <c r="D68" s="54" t="s">
        <v>610</v>
      </c>
      <c r="E68" s="47" t="s">
        <v>238</v>
      </c>
      <c r="F68" s="388">
        <v>9.1892011211854214</v>
      </c>
      <c r="G68" s="385">
        <f>(INDEX('Universal Data'!$F$31:$F$38,MATCH('Universal Data'!$C$17,'Universal Data'!$C$31:$C$38,0)))*(('6.1 Cyber Resilience IT Costs'!S13+'6.2 Pension Admin Costs'!S31)/3)</f>
        <v>0</v>
      </c>
      <c r="H68" s="385">
        <f>(INDEX('Universal Data'!$F$31:$F$38,MATCH('Universal Data'!$C$17,'Universal Data'!$C$31:$C$38,0)))*(('6.1 Cyber Resilience IT Costs'!T13+'6.2 Pension Admin Costs'!T31)/3)</f>
        <v>0</v>
      </c>
      <c r="I68" s="323">
        <f t="shared" ref="I68" si="10">SUM(G68:H68)</f>
        <v>0</v>
      </c>
      <c r="J68" s="386">
        <f t="shared" ref="J68" si="11">I68-F68</f>
        <v>-9.1892011211854214</v>
      </c>
      <c r="K68" s="382">
        <f>(I68-F68)/F68</f>
        <v>-1</v>
      </c>
    </row>
    <row r="69" spans="1:12">
      <c r="A69" s="54"/>
      <c r="B69" s="54"/>
      <c r="C69" s="55" t="s">
        <v>621</v>
      </c>
      <c r="D69" s="54"/>
      <c r="E69" s="133" t="s">
        <v>238</v>
      </c>
      <c r="F69" s="381">
        <f>SUM(F65:F68)</f>
        <v>70.811020363785687</v>
      </c>
      <c r="G69" s="381">
        <f>SUM(G65:G68)</f>
        <v>0</v>
      </c>
      <c r="H69" s="381">
        <f>SUM(H65:H68)</f>
        <v>0</v>
      </c>
      <c r="I69" s="381">
        <f>SUM(I65:I68)</f>
        <v>0</v>
      </c>
      <c r="J69" s="381">
        <f>SUM(J65:J68)</f>
        <v>-70.811020363785687</v>
      </c>
      <c r="K69" s="382">
        <f>(I69-F69)/F69</f>
        <v>-1</v>
      </c>
    </row>
    <row r="70" spans="1:12">
      <c r="A70" s="55"/>
      <c r="B70" s="55"/>
      <c r="C70" s="55"/>
      <c r="D70" s="55"/>
      <c r="E70" s="55"/>
      <c r="F70" s="144"/>
      <c r="G70" s="42"/>
      <c r="H70" s="56"/>
      <c r="I70" s="56"/>
      <c r="J70" s="61"/>
      <c r="K70" s="61"/>
      <c r="L70" s="61"/>
    </row>
    <row r="72" spans="1:12" hidden="1">
      <c r="A72" s="54"/>
      <c r="B72" s="54"/>
      <c r="C72" s="54"/>
      <c r="D72" s="54"/>
      <c r="E72" s="54"/>
      <c r="F72" s="54"/>
      <c r="G72" s="54"/>
      <c r="H72" s="54"/>
      <c r="I72" s="54"/>
      <c r="J72" s="54"/>
      <c r="K72" s="54"/>
      <c r="L72" s="54"/>
    </row>
    <row r="73" spans="1:12" hidden="1">
      <c r="A73" s="54"/>
      <c r="B73" s="54"/>
      <c r="C73" s="54"/>
      <c r="D73" s="54"/>
      <c r="E73" s="54"/>
      <c r="F73" s="54"/>
      <c r="G73" s="54"/>
      <c r="H73" s="54"/>
      <c r="I73" s="54"/>
      <c r="J73" s="54"/>
      <c r="K73" s="54"/>
      <c r="L73" s="54"/>
    </row>
    <row r="74" spans="1:12"/>
  </sheetData>
  <mergeCells count="3">
    <mergeCell ref="C8:C9"/>
    <mergeCell ref="D8:D9"/>
    <mergeCell ref="E8:H8"/>
  </mergeCells>
  <phoneticPr fontId="106" type="noConversion"/>
  <conditionalFormatting sqref="K27:K30">
    <cfRule type="cellIs" dxfId="46" priority="1" operator="notBetween">
      <formula>-0.1</formula>
      <formula>0.1</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CAF-E792-4690-B09F-2C62D9C513D0}">
  <sheetPr>
    <tabColor theme="9"/>
    <pageSetUpPr autoPageBreaks="0"/>
  </sheetPr>
  <dimension ref="A1:RM476"/>
  <sheetViews>
    <sheetView zoomScaleNormal="100" workbookViewId="0"/>
  </sheetViews>
  <sheetFormatPr defaultColWidth="0" defaultRowHeight="13.5" zeroHeight="1" outlineLevelRow="1" outlineLevelCol="1"/>
  <cols>
    <col min="1" max="1" width="93.23046875" bestFit="1" customWidth="1"/>
    <col min="2" max="2" width="11.15234375" bestFit="1" customWidth="1"/>
    <col min="3" max="9" width="1.765625" customWidth="1"/>
    <col min="10" max="10" width="3.765625" bestFit="1" customWidth="1"/>
    <col min="11" max="15" width="9.15234375" bestFit="1" customWidth="1"/>
    <col min="16" max="28" width="1.765625" customWidth="1"/>
    <col min="29" max="30" width="14" customWidth="1" outlineLevel="1"/>
    <col min="31" max="31" width="17" customWidth="1" outlineLevel="1"/>
    <col min="32" max="32" width="23.84375" customWidth="1" outlineLevel="1"/>
    <col min="33" max="33" width="16.4609375" customWidth="1" outlineLevel="1"/>
    <col min="34" max="34" width="17.3828125" customWidth="1" outlineLevel="1"/>
    <col min="35" max="36" width="24.765625" customWidth="1" outlineLevel="1"/>
    <col min="37" max="37" width="31.23046875" customWidth="1" outlineLevel="1"/>
    <col min="38" max="42" width="15.61328125" customWidth="1" outlineLevel="1"/>
    <col min="43" max="47" width="1.3828125" customWidth="1"/>
    <col min="48" max="49" width="14" customWidth="1" outlineLevel="1"/>
    <col min="50" max="50" width="17" customWidth="1" outlineLevel="1"/>
    <col min="51" max="51" width="23.84375" customWidth="1" outlineLevel="1"/>
    <col min="52" max="52" width="16.4609375" customWidth="1" outlineLevel="1"/>
    <col min="53" max="53" width="17.3828125" customWidth="1" outlineLevel="1"/>
    <col min="54" max="55" width="24.765625" customWidth="1" outlineLevel="1"/>
    <col min="56" max="56" width="31.23046875" customWidth="1" outlineLevel="1"/>
    <col min="57" max="61" width="15.61328125" customWidth="1" outlineLevel="1"/>
    <col min="62" max="66" width="1.3828125" customWidth="1"/>
    <col min="67" max="68" width="14" customWidth="1" outlineLevel="1"/>
    <col min="69" max="69" width="17" customWidth="1" outlineLevel="1"/>
    <col min="70" max="70" width="23.84375" customWidth="1" outlineLevel="1"/>
    <col min="71" max="71" width="16.4609375" customWidth="1" outlineLevel="1"/>
    <col min="72" max="72" width="17.3828125" customWidth="1" outlineLevel="1"/>
    <col min="73" max="74" width="24.765625" customWidth="1" outlineLevel="1"/>
    <col min="75" max="75" width="31.23046875" customWidth="1" outlineLevel="1"/>
    <col min="76" max="80" width="15.61328125" customWidth="1" outlineLevel="1"/>
    <col min="81" max="85" width="1.3828125" customWidth="1"/>
    <col min="86" max="87" width="14" customWidth="1" outlineLevel="1"/>
    <col min="88" max="88" width="17" customWidth="1" outlineLevel="1"/>
    <col min="89" max="89" width="23.84375" customWidth="1" outlineLevel="1"/>
    <col min="90" max="90" width="16.4609375" customWidth="1" outlineLevel="1"/>
    <col min="91" max="91" width="17.3828125" customWidth="1" outlineLevel="1"/>
    <col min="92" max="93" width="24.765625" customWidth="1" outlineLevel="1"/>
    <col min="94" max="94" width="31.23046875" customWidth="1" outlineLevel="1"/>
    <col min="95" max="99" width="15.61328125" customWidth="1" outlineLevel="1"/>
    <col min="100" max="104" width="1.3828125" customWidth="1"/>
    <col min="105" max="106" width="14" customWidth="1" outlineLevel="1"/>
    <col min="107" max="107" width="17" customWidth="1" outlineLevel="1"/>
    <col min="108" max="108" width="23.84375" customWidth="1" outlineLevel="1"/>
    <col min="109" max="109" width="16.4609375" customWidth="1" outlineLevel="1"/>
    <col min="110" max="110" width="17.3828125" customWidth="1" outlineLevel="1"/>
    <col min="111" max="112" width="24.765625" customWidth="1" outlineLevel="1"/>
    <col min="113" max="113" width="31.23046875" customWidth="1" outlineLevel="1"/>
    <col min="114" max="118" width="15.61328125" customWidth="1" outlineLevel="1"/>
    <col min="119" max="119" width="9.23046875" customWidth="1"/>
    <col min="120" max="120" width="1.3828125" hidden="1" customWidth="1"/>
    <col min="121" max="180" width="9.23046875" hidden="1" customWidth="1"/>
    <col min="181" max="481" width="0" hidden="1" customWidth="1"/>
    <col min="482" max="16384" width="1.3828125" hidden="1"/>
  </cols>
  <sheetData>
    <row r="1" spans="1:119"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row>
    <row r="2" spans="1:119"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row>
    <row r="4" spans="1:119" ht="25.5" thickBot="1">
      <c r="A4" s="28" t="s">
        <v>43</v>
      </c>
      <c r="B4" s="28"/>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c r="A5" s="104"/>
      <c r="B5" s="105"/>
      <c r="C5" s="104"/>
      <c r="D5" s="106"/>
      <c r="E5" s="104"/>
      <c r="F5" s="104"/>
      <c r="G5" s="104"/>
      <c r="H5" s="104"/>
      <c r="I5" s="104"/>
      <c r="J5" s="105"/>
      <c r="K5" s="104"/>
      <c r="L5" s="104"/>
      <c r="M5" s="104"/>
      <c r="N5" s="104"/>
      <c r="O5" s="104"/>
      <c r="P5" s="104"/>
      <c r="Q5" s="104"/>
      <c r="R5" s="104"/>
      <c r="S5" s="104"/>
      <c r="T5" s="104"/>
      <c r="U5" s="104"/>
      <c r="V5" s="104"/>
      <c r="W5" s="104"/>
      <c r="X5" s="104"/>
      <c r="Y5" s="104"/>
      <c r="Z5" s="104"/>
      <c r="AA5" s="104"/>
      <c r="AB5" s="104"/>
      <c r="AC5" s="105"/>
      <c r="AD5" s="104"/>
      <c r="AE5" s="104"/>
      <c r="AF5" s="104"/>
      <c r="AG5" s="104"/>
      <c r="AH5" s="104"/>
      <c r="AI5" s="104"/>
      <c r="AJ5" s="104"/>
      <c r="AK5" s="104"/>
      <c r="AL5" s="104"/>
      <c r="AM5" s="104"/>
      <c r="AN5" s="104"/>
      <c r="AO5" s="104"/>
      <c r="AP5" s="104"/>
      <c r="AQ5" s="104"/>
      <c r="AV5" s="105"/>
      <c r="AW5" s="104"/>
      <c r="AX5" s="104"/>
      <c r="AY5" s="104"/>
      <c r="AZ5" s="104"/>
      <c r="BA5" s="104"/>
      <c r="BB5" s="104"/>
      <c r="BC5" s="104"/>
      <c r="BD5" s="104"/>
      <c r="BE5" s="104"/>
      <c r="BF5" s="104"/>
      <c r="BG5" s="104"/>
      <c r="BH5" s="104"/>
      <c r="BI5" s="104"/>
      <c r="BO5" s="105"/>
      <c r="BP5" s="104"/>
      <c r="BQ5" s="104"/>
      <c r="BR5" s="104"/>
      <c r="BS5" s="104"/>
      <c r="BT5" s="104"/>
      <c r="BU5" s="104"/>
      <c r="BV5" s="104"/>
      <c r="BW5" s="104"/>
      <c r="BX5" s="104"/>
      <c r="BY5" s="104"/>
      <c r="BZ5" s="104"/>
      <c r="CA5" s="104"/>
      <c r="CB5" s="104"/>
      <c r="CH5" s="105"/>
      <c r="CI5" s="104"/>
      <c r="CJ5" s="104"/>
      <c r="CK5" s="104"/>
      <c r="CL5" s="104"/>
      <c r="CM5" s="104"/>
      <c r="CN5" s="104"/>
      <c r="CO5" s="104"/>
      <c r="CP5" s="104"/>
      <c r="CQ5" s="104"/>
      <c r="CR5" s="104"/>
      <c r="CS5" s="104"/>
      <c r="CT5" s="104"/>
      <c r="CU5" s="104"/>
      <c r="DA5" s="105"/>
      <c r="DB5" s="104"/>
      <c r="DC5" s="104"/>
      <c r="DD5" s="104"/>
      <c r="DE5" s="104"/>
      <c r="DF5" s="104"/>
      <c r="DG5" s="104"/>
      <c r="DH5" s="104"/>
      <c r="DI5" s="104"/>
      <c r="DJ5" s="104"/>
      <c r="DK5" s="104"/>
      <c r="DL5" s="104"/>
      <c r="DM5" s="104"/>
      <c r="DN5" s="104"/>
    </row>
    <row r="6" spans="1:119" ht="14.5">
      <c r="A6" s="98"/>
      <c r="B6" s="105"/>
      <c r="C6" s="104"/>
      <c r="D6" s="106"/>
      <c r="E6" s="104"/>
      <c r="F6" s="104"/>
      <c r="G6" s="104"/>
      <c r="H6" s="104"/>
      <c r="I6" s="104"/>
      <c r="J6" s="105"/>
      <c r="K6" s="471" t="s">
        <v>235</v>
      </c>
      <c r="L6" s="472"/>
      <c r="M6" s="472"/>
      <c r="N6" s="472"/>
      <c r="O6" s="471"/>
      <c r="P6" s="104"/>
      <c r="Q6" s="104"/>
      <c r="R6" s="104"/>
      <c r="S6" s="104"/>
      <c r="T6" s="104"/>
      <c r="U6" s="104"/>
      <c r="V6" s="104"/>
      <c r="W6" s="104"/>
      <c r="X6" s="104"/>
      <c r="Y6" s="104"/>
      <c r="Z6" s="104"/>
      <c r="AA6" s="104"/>
      <c r="AB6" s="104"/>
      <c r="AP6" s="107"/>
      <c r="AQ6" s="104"/>
      <c r="BI6" s="107"/>
      <c r="CB6" s="107"/>
      <c r="CU6" s="107"/>
      <c r="DN6" s="107"/>
    </row>
    <row r="7" spans="1:119" ht="14.5">
      <c r="A7" s="98"/>
      <c r="B7" s="105"/>
      <c r="C7" s="104"/>
      <c r="D7" s="106"/>
      <c r="E7" s="104"/>
      <c r="F7" s="104"/>
      <c r="G7" s="104"/>
      <c r="H7" s="104"/>
      <c r="I7" s="104"/>
      <c r="J7" s="105"/>
      <c r="K7" s="272" t="s">
        <v>167</v>
      </c>
      <c r="L7" s="41" t="s">
        <v>7</v>
      </c>
      <c r="M7" s="41" t="s">
        <v>168</v>
      </c>
      <c r="N7" s="41" t="s">
        <v>169</v>
      </c>
      <c r="O7" s="272" t="s">
        <v>170</v>
      </c>
      <c r="P7" s="104"/>
      <c r="Q7" s="104"/>
      <c r="R7" s="104"/>
      <c r="S7" s="104"/>
      <c r="T7" s="104"/>
      <c r="U7" s="104"/>
      <c r="V7" s="104"/>
      <c r="W7" s="104"/>
      <c r="X7" s="104"/>
      <c r="Y7" s="104"/>
      <c r="Z7" s="104"/>
      <c r="AA7" s="104"/>
      <c r="AB7" s="104"/>
      <c r="AP7" s="107"/>
      <c r="AQ7" s="104"/>
      <c r="BI7" s="107"/>
      <c r="CB7" s="107"/>
      <c r="CU7" s="107"/>
      <c r="DN7" s="107"/>
    </row>
    <row r="8" spans="1:119" ht="17.5">
      <c r="A8" s="104"/>
      <c r="B8" s="105"/>
      <c r="C8" s="104"/>
      <c r="D8" s="106"/>
      <c r="E8" s="104"/>
      <c r="F8" s="104"/>
      <c r="G8" s="104"/>
      <c r="H8" s="104"/>
      <c r="I8" s="104"/>
      <c r="J8" s="105"/>
      <c r="K8" s="104"/>
      <c r="L8" s="104"/>
      <c r="M8" s="104"/>
      <c r="N8" s="104"/>
      <c r="O8" s="104"/>
      <c r="P8" s="104"/>
      <c r="Q8" s="104"/>
      <c r="R8" s="104"/>
      <c r="S8" s="104"/>
      <c r="T8" s="104"/>
      <c r="U8" s="104"/>
      <c r="V8" s="104"/>
      <c r="W8" s="104"/>
      <c r="X8" s="104"/>
      <c r="Y8" s="104"/>
      <c r="Z8" s="104"/>
      <c r="AA8" s="104"/>
      <c r="AB8" s="104"/>
      <c r="AC8" s="146" t="s">
        <v>622</v>
      </c>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row>
    <row r="9" spans="1:119" ht="17.5">
      <c r="A9" s="122" t="s">
        <v>623</v>
      </c>
      <c r="B9" s="123"/>
      <c r="C9" s="123"/>
      <c r="D9" s="123"/>
      <c r="E9" s="123"/>
      <c r="F9" s="123"/>
      <c r="G9" s="123"/>
      <c r="H9" s="123"/>
      <c r="I9" s="123"/>
      <c r="J9" s="123"/>
      <c r="K9" s="123"/>
      <c r="L9" s="123"/>
      <c r="M9" s="123"/>
      <c r="N9" s="123"/>
      <c r="O9" s="123"/>
      <c r="P9" s="104"/>
      <c r="Q9" s="104"/>
      <c r="R9" s="104"/>
      <c r="S9" s="104"/>
      <c r="T9" s="104"/>
      <c r="U9" s="104"/>
      <c r="V9" s="104"/>
      <c r="W9" s="104"/>
      <c r="X9" s="104"/>
      <c r="Y9" s="104"/>
      <c r="Z9" s="104"/>
      <c r="AA9" s="104"/>
      <c r="AB9" s="104"/>
      <c r="AP9" s="107"/>
      <c r="AQ9" s="104"/>
      <c r="BI9" s="107"/>
      <c r="CB9" s="107"/>
      <c r="CU9" s="107"/>
      <c r="DN9" s="107"/>
    </row>
    <row r="10" spans="1:119">
      <c r="B10" s="105"/>
      <c r="C10" s="104"/>
      <c r="D10" s="106"/>
      <c r="E10" s="104"/>
      <c r="F10" s="104"/>
      <c r="G10" s="104"/>
      <c r="H10" s="104"/>
      <c r="I10" s="104"/>
      <c r="J10" s="105"/>
      <c r="K10" s="104"/>
      <c r="L10" s="104"/>
      <c r="M10" s="104"/>
      <c r="N10" s="104"/>
      <c r="O10" s="104"/>
      <c r="P10" s="104"/>
      <c r="Q10" s="104"/>
      <c r="R10" s="104"/>
      <c r="S10" s="104"/>
      <c r="T10" s="104"/>
      <c r="U10" s="104"/>
      <c r="V10" s="104"/>
      <c r="W10" s="104"/>
      <c r="X10" s="104"/>
      <c r="Y10" s="104"/>
      <c r="Z10" s="104"/>
      <c r="AA10" s="104"/>
      <c r="AB10" s="104"/>
      <c r="AC10" s="113"/>
      <c r="AD10" s="114"/>
      <c r="AE10" s="114"/>
      <c r="AF10" s="114"/>
      <c r="AG10" s="114"/>
      <c r="AH10" s="114"/>
      <c r="AI10" s="114"/>
      <c r="AJ10" s="115"/>
      <c r="AK10" s="115"/>
      <c r="AL10" s="477" t="s">
        <v>624</v>
      </c>
      <c r="AM10" s="478"/>
      <c r="AN10" s="478"/>
      <c r="AO10" s="479"/>
      <c r="AP10" s="107"/>
      <c r="AQ10" s="104"/>
      <c r="AV10" s="113"/>
      <c r="AW10" s="114"/>
      <c r="AX10" s="114"/>
      <c r="AY10" s="114"/>
      <c r="AZ10" s="114"/>
      <c r="BA10" s="114"/>
      <c r="BB10" s="114"/>
      <c r="BC10" s="115"/>
      <c r="BD10" s="115"/>
      <c r="BE10" s="477" t="s">
        <v>624</v>
      </c>
      <c r="BF10" s="478"/>
      <c r="BG10" s="478"/>
      <c r="BH10" s="479"/>
      <c r="BI10" s="107"/>
      <c r="BJ10" s="104"/>
      <c r="BO10" s="113"/>
      <c r="BP10" s="114"/>
      <c r="BQ10" s="114"/>
      <c r="BR10" s="114"/>
      <c r="BS10" s="114"/>
      <c r="BT10" s="114"/>
      <c r="BU10" s="114"/>
      <c r="BV10" s="115"/>
      <c r="BW10" s="115"/>
      <c r="BX10" s="477" t="s">
        <v>624</v>
      </c>
      <c r="BY10" s="478"/>
      <c r="BZ10" s="478"/>
      <c r="CA10" s="479"/>
      <c r="CB10" s="107"/>
      <c r="CC10" s="104"/>
      <c r="CH10" s="113"/>
      <c r="CI10" s="114"/>
      <c r="CJ10" s="114"/>
      <c r="CK10" s="114"/>
      <c r="CL10" s="114"/>
      <c r="CM10" s="114"/>
      <c r="CN10" s="114"/>
      <c r="CO10" s="115"/>
      <c r="CP10" s="115"/>
      <c r="CQ10" s="477" t="s">
        <v>624</v>
      </c>
      <c r="CR10" s="478"/>
      <c r="CS10" s="478"/>
      <c r="CT10" s="479"/>
      <c r="CU10" s="107"/>
      <c r="CV10" s="104"/>
      <c r="DA10" s="113"/>
      <c r="DB10" s="114"/>
      <c r="DC10" s="114"/>
      <c r="DD10" s="114"/>
      <c r="DE10" s="114"/>
      <c r="DF10" s="114"/>
      <c r="DG10" s="114"/>
      <c r="DH10" s="115"/>
      <c r="DI10" s="115"/>
      <c r="DJ10" s="477" t="s">
        <v>624</v>
      </c>
      <c r="DK10" s="478"/>
      <c r="DL10" s="478"/>
      <c r="DM10" s="479"/>
      <c r="DN10" s="107"/>
      <c r="DO10" s="104"/>
    </row>
    <row r="11" spans="1:119" ht="14.5" customHeight="1">
      <c r="A11" s="104" t="s">
        <v>625</v>
      </c>
      <c r="B11" s="105"/>
      <c r="C11" s="104"/>
      <c r="D11" s="106"/>
      <c r="E11" s="104"/>
      <c r="F11" s="104"/>
      <c r="G11" s="104"/>
      <c r="H11" s="104"/>
      <c r="I11" s="104"/>
      <c r="J11" s="105"/>
      <c r="K11" s="389">
        <f>SUMIF($AP$17:$AP$31,"Disallowed",AI17:AI31)</f>
        <v>0</v>
      </c>
      <c r="L11" s="389">
        <f>SUMIF($BI$17:$BI$31,"Disallowed",BB17:BB31)</f>
        <v>0</v>
      </c>
      <c r="M11" s="389">
        <f>SUMIF($CB$17:$CB$31,"Disallowed",BU17:BU31)</f>
        <v>0</v>
      </c>
      <c r="N11" s="389">
        <f>SUMIF($CU$17:$CU$31,"Disallowed",CN17:CN31)</f>
        <v>0</v>
      </c>
      <c r="O11" s="389">
        <f>SUMIF($DN$17:$DN$31,"Disallowed",DG17:DG31)</f>
        <v>0</v>
      </c>
      <c r="P11" s="104"/>
      <c r="Q11" s="104"/>
      <c r="R11" s="104"/>
      <c r="S11" s="104"/>
      <c r="T11" s="104"/>
      <c r="U11" s="104"/>
      <c r="V11" s="104"/>
      <c r="W11" s="104"/>
      <c r="X11" s="104"/>
      <c r="Y11" s="104"/>
      <c r="Z11" s="104"/>
      <c r="AA11" s="104"/>
      <c r="AB11" s="104"/>
      <c r="AC11" s="480" t="s">
        <v>574</v>
      </c>
      <c r="AD11" s="480" t="s">
        <v>514</v>
      </c>
      <c r="AE11" s="480" t="s">
        <v>575</v>
      </c>
      <c r="AF11" s="480" t="s">
        <v>626</v>
      </c>
      <c r="AG11" s="480" t="s">
        <v>570</v>
      </c>
      <c r="AH11" s="480" t="s">
        <v>571</v>
      </c>
      <c r="AI11" s="480" t="s">
        <v>627</v>
      </c>
      <c r="AJ11" s="481" t="s">
        <v>628</v>
      </c>
      <c r="AK11" s="481" t="s">
        <v>629</v>
      </c>
      <c r="AL11" s="483" t="s">
        <v>630</v>
      </c>
      <c r="AM11" s="483"/>
      <c r="AN11" s="484" t="s">
        <v>631</v>
      </c>
      <c r="AO11" s="484" t="s">
        <v>632</v>
      </c>
      <c r="AP11" s="107"/>
      <c r="AQ11" s="104"/>
      <c r="AV11" s="480" t="s">
        <v>574</v>
      </c>
      <c r="AW11" s="480" t="s">
        <v>514</v>
      </c>
      <c r="AX11" s="480" t="s">
        <v>575</v>
      </c>
      <c r="AY11" s="480" t="s">
        <v>626</v>
      </c>
      <c r="AZ11" s="480" t="s">
        <v>570</v>
      </c>
      <c r="BA11" s="480" t="s">
        <v>571</v>
      </c>
      <c r="BB11" s="480" t="s">
        <v>627</v>
      </c>
      <c r="BC11" s="481" t="s">
        <v>628</v>
      </c>
      <c r="BD11" s="481" t="s">
        <v>629</v>
      </c>
      <c r="BE11" s="483" t="s">
        <v>630</v>
      </c>
      <c r="BF11" s="483"/>
      <c r="BG11" s="484" t="s">
        <v>631</v>
      </c>
      <c r="BH11" s="484" t="s">
        <v>632</v>
      </c>
      <c r="BI11" s="107"/>
      <c r="BJ11" s="104"/>
      <c r="BO11" s="480" t="s">
        <v>574</v>
      </c>
      <c r="BP11" s="480" t="s">
        <v>514</v>
      </c>
      <c r="BQ11" s="480" t="s">
        <v>575</v>
      </c>
      <c r="BR11" s="480" t="s">
        <v>626</v>
      </c>
      <c r="BS11" s="480" t="s">
        <v>570</v>
      </c>
      <c r="BT11" s="480" t="s">
        <v>571</v>
      </c>
      <c r="BU11" s="480" t="s">
        <v>627</v>
      </c>
      <c r="BV11" s="481" t="s">
        <v>628</v>
      </c>
      <c r="BW11" s="481" t="s">
        <v>629</v>
      </c>
      <c r="BX11" s="483" t="s">
        <v>630</v>
      </c>
      <c r="BY11" s="483"/>
      <c r="BZ11" s="484" t="s">
        <v>631</v>
      </c>
      <c r="CA11" s="484" t="s">
        <v>632</v>
      </c>
      <c r="CB11" s="107"/>
      <c r="CC11" s="104"/>
      <c r="CH11" s="480" t="s">
        <v>574</v>
      </c>
      <c r="CI11" s="480" t="s">
        <v>514</v>
      </c>
      <c r="CJ11" s="480" t="s">
        <v>575</v>
      </c>
      <c r="CK11" s="480" t="s">
        <v>626</v>
      </c>
      <c r="CL11" s="480" t="s">
        <v>570</v>
      </c>
      <c r="CM11" s="480" t="s">
        <v>571</v>
      </c>
      <c r="CN11" s="480" t="s">
        <v>627</v>
      </c>
      <c r="CO11" s="481" t="s">
        <v>628</v>
      </c>
      <c r="CP11" s="481" t="s">
        <v>629</v>
      </c>
      <c r="CQ11" s="483" t="s">
        <v>630</v>
      </c>
      <c r="CR11" s="483"/>
      <c r="CS11" s="484" t="s">
        <v>631</v>
      </c>
      <c r="CT11" s="484" t="s">
        <v>632</v>
      </c>
      <c r="CU11" s="107"/>
      <c r="CV11" s="104"/>
      <c r="DA11" s="480" t="s">
        <v>574</v>
      </c>
      <c r="DB11" s="480" t="s">
        <v>514</v>
      </c>
      <c r="DC11" s="480" t="s">
        <v>575</v>
      </c>
      <c r="DD11" s="480" t="s">
        <v>626</v>
      </c>
      <c r="DE11" s="480" t="s">
        <v>570</v>
      </c>
      <c r="DF11" s="480" t="s">
        <v>571</v>
      </c>
      <c r="DG11" s="480" t="s">
        <v>627</v>
      </c>
      <c r="DH11" s="481" t="s">
        <v>628</v>
      </c>
      <c r="DI11" s="481" t="s">
        <v>629</v>
      </c>
      <c r="DJ11" s="483" t="s">
        <v>630</v>
      </c>
      <c r="DK11" s="483"/>
      <c r="DL11" s="484" t="s">
        <v>631</v>
      </c>
      <c r="DM11" s="484" t="s">
        <v>632</v>
      </c>
      <c r="DN11" s="107"/>
      <c r="DO11" s="104"/>
    </row>
    <row r="12" spans="1:119">
      <c r="A12" s="104" t="s">
        <v>633</v>
      </c>
      <c r="B12" s="105"/>
      <c r="C12" s="104"/>
      <c r="D12" s="106"/>
      <c r="E12" s="104"/>
      <c r="F12" s="104"/>
      <c r="G12" s="104"/>
      <c r="H12" s="104"/>
      <c r="I12" s="104"/>
      <c r="J12" s="105"/>
      <c r="K12" s="389">
        <f>SUMIF($AP$17:$AP$31,"Disallowed",AF17:AF31)</f>
        <v>0</v>
      </c>
      <c r="L12" s="389">
        <f>SUMIF($BI$17:$BI$31,"Disallowed",AY17:AY31)</f>
        <v>0</v>
      </c>
      <c r="M12" s="389">
        <f>SUMIF($CB$17:$CB$31,"Disallowed",BR17:BR31)</f>
        <v>0</v>
      </c>
      <c r="N12" s="389">
        <f>SUMIF($CU$17:$CU$31,"Disallowed",CK17:CK31)</f>
        <v>0</v>
      </c>
      <c r="O12" s="389">
        <f>SUMIF($DN$17:$DN$31,"Disallowed",DD17:DD31)</f>
        <v>0</v>
      </c>
      <c r="P12" s="104"/>
      <c r="Q12" s="104"/>
      <c r="R12" s="104"/>
      <c r="S12" s="104"/>
      <c r="T12" s="104"/>
      <c r="U12" s="104"/>
      <c r="V12" s="104"/>
      <c r="W12" s="104"/>
      <c r="X12" s="104"/>
      <c r="Y12" s="104"/>
      <c r="Z12" s="104"/>
      <c r="AA12" s="104"/>
      <c r="AB12" s="104"/>
      <c r="AC12" s="480"/>
      <c r="AD12" s="480"/>
      <c r="AE12" s="480"/>
      <c r="AF12" s="480"/>
      <c r="AG12" s="480"/>
      <c r="AH12" s="480"/>
      <c r="AI12" s="480"/>
      <c r="AJ12" s="482"/>
      <c r="AK12" s="482"/>
      <c r="AL12" s="390" t="s">
        <v>40</v>
      </c>
      <c r="AM12" s="391" t="s">
        <v>634</v>
      </c>
      <c r="AN12" s="484"/>
      <c r="AO12" s="484"/>
      <c r="AP12" s="107"/>
      <c r="AQ12" s="104"/>
      <c r="AV12" s="480"/>
      <c r="AW12" s="480"/>
      <c r="AX12" s="480"/>
      <c r="AY12" s="480"/>
      <c r="AZ12" s="480"/>
      <c r="BA12" s="480"/>
      <c r="BB12" s="480"/>
      <c r="BC12" s="482"/>
      <c r="BD12" s="482"/>
      <c r="BE12" s="390" t="s">
        <v>40</v>
      </c>
      <c r="BF12" s="391" t="s">
        <v>634</v>
      </c>
      <c r="BG12" s="484"/>
      <c r="BH12" s="484"/>
      <c r="BI12" s="107"/>
      <c r="BJ12" s="104"/>
      <c r="BO12" s="480"/>
      <c r="BP12" s="480"/>
      <c r="BQ12" s="480"/>
      <c r="BR12" s="480"/>
      <c r="BS12" s="480"/>
      <c r="BT12" s="480"/>
      <c r="BU12" s="480"/>
      <c r="BV12" s="482"/>
      <c r="BW12" s="482"/>
      <c r="BX12" s="390" t="s">
        <v>40</v>
      </c>
      <c r="BY12" s="391" t="s">
        <v>634</v>
      </c>
      <c r="BZ12" s="484"/>
      <c r="CA12" s="484"/>
      <c r="CB12" s="107"/>
      <c r="CC12" s="104"/>
      <c r="CH12" s="480"/>
      <c r="CI12" s="480"/>
      <c r="CJ12" s="480"/>
      <c r="CK12" s="480"/>
      <c r="CL12" s="480"/>
      <c r="CM12" s="480"/>
      <c r="CN12" s="480"/>
      <c r="CO12" s="482"/>
      <c r="CP12" s="482"/>
      <c r="CQ12" s="390" t="s">
        <v>40</v>
      </c>
      <c r="CR12" s="391" t="s">
        <v>634</v>
      </c>
      <c r="CS12" s="484"/>
      <c r="CT12" s="484"/>
      <c r="CU12" s="107"/>
      <c r="CV12" s="104"/>
      <c r="DA12" s="480"/>
      <c r="DB12" s="480"/>
      <c r="DC12" s="480"/>
      <c r="DD12" s="480"/>
      <c r="DE12" s="480"/>
      <c r="DF12" s="480"/>
      <c r="DG12" s="480"/>
      <c r="DH12" s="482"/>
      <c r="DI12" s="482"/>
      <c r="DJ12" s="390" t="s">
        <v>40</v>
      </c>
      <c r="DK12" s="391" t="s">
        <v>634</v>
      </c>
      <c r="DL12" s="484"/>
      <c r="DM12" s="484"/>
      <c r="DN12" s="107"/>
      <c r="DO12" s="104"/>
    </row>
    <row r="13" spans="1:119">
      <c r="A13" s="104"/>
      <c r="B13" s="105"/>
      <c r="C13" s="104"/>
      <c r="D13" s="106"/>
      <c r="E13" s="104"/>
      <c r="F13" s="104"/>
      <c r="G13" s="104"/>
      <c r="H13" s="104"/>
      <c r="I13" s="104"/>
      <c r="J13" s="105"/>
      <c r="K13" s="104"/>
      <c r="L13" s="104"/>
      <c r="M13" s="104"/>
      <c r="N13" s="104"/>
      <c r="O13" s="104"/>
      <c r="P13" s="104"/>
      <c r="Q13" s="104"/>
      <c r="R13" s="104"/>
      <c r="S13" s="104"/>
      <c r="T13" s="104"/>
      <c r="U13" s="104"/>
      <c r="V13" s="104"/>
      <c r="W13" s="104"/>
      <c r="X13" s="104"/>
      <c r="Y13" s="104"/>
      <c r="Z13" s="104"/>
      <c r="AA13" s="104"/>
      <c r="AB13" s="104"/>
      <c r="AC13" s="112" t="s">
        <v>219</v>
      </c>
      <c r="AD13" s="112" t="s">
        <v>219</v>
      </c>
      <c r="AE13" s="112" t="s">
        <v>219</v>
      </c>
      <c r="AF13" s="112" t="s">
        <v>219</v>
      </c>
      <c r="AG13" s="112" t="s">
        <v>219</v>
      </c>
      <c r="AH13" s="112" t="s">
        <v>219</v>
      </c>
      <c r="AI13" s="112" t="s">
        <v>219</v>
      </c>
      <c r="AJ13" s="112" t="s">
        <v>219</v>
      </c>
      <c r="AK13" s="112" t="s">
        <v>219</v>
      </c>
      <c r="AL13" s="112" t="s">
        <v>219</v>
      </c>
      <c r="AM13" s="112" t="s">
        <v>219</v>
      </c>
      <c r="AN13" s="112" t="s">
        <v>219</v>
      </c>
      <c r="AO13" s="112" t="s">
        <v>219</v>
      </c>
      <c r="AQ13" s="104"/>
      <c r="AV13" s="112" t="s">
        <v>219</v>
      </c>
      <c r="AW13" s="112" t="s">
        <v>219</v>
      </c>
      <c r="AX13" s="112" t="s">
        <v>219</v>
      </c>
      <c r="AY13" s="112" t="s">
        <v>219</v>
      </c>
      <c r="AZ13" s="112" t="s">
        <v>219</v>
      </c>
      <c r="BA13" s="112" t="s">
        <v>219</v>
      </c>
      <c r="BB13" s="112" t="s">
        <v>219</v>
      </c>
      <c r="BC13" s="112" t="s">
        <v>219</v>
      </c>
      <c r="BD13" s="112" t="s">
        <v>219</v>
      </c>
      <c r="BE13" s="112" t="s">
        <v>219</v>
      </c>
      <c r="BF13" s="112" t="s">
        <v>219</v>
      </c>
      <c r="BG13" s="112" t="s">
        <v>219</v>
      </c>
      <c r="BH13" s="112" t="s">
        <v>219</v>
      </c>
      <c r="BJ13" s="104"/>
      <c r="BO13" s="112" t="s">
        <v>219</v>
      </c>
      <c r="BP13" s="112" t="s">
        <v>219</v>
      </c>
      <c r="BQ13" s="112" t="s">
        <v>219</v>
      </c>
      <c r="BR13" s="112" t="s">
        <v>219</v>
      </c>
      <c r="BS13" s="112" t="s">
        <v>219</v>
      </c>
      <c r="BT13" s="112" t="s">
        <v>219</v>
      </c>
      <c r="BU13" s="112" t="s">
        <v>219</v>
      </c>
      <c r="BV13" s="112" t="s">
        <v>219</v>
      </c>
      <c r="BW13" s="112" t="s">
        <v>219</v>
      </c>
      <c r="BX13" s="112" t="s">
        <v>219</v>
      </c>
      <c r="BY13" s="112" t="s">
        <v>219</v>
      </c>
      <c r="BZ13" s="112" t="s">
        <v>219</v>
      </c>
      <c r="CA13" s="112" t="s">
        <v>219</v>
      </c>
      <c r="CC13" s="104"/>
      <c r="CH13" s="112" t="s">
        <v>219</v>
      </c>
      <c r="CI13" s="112" t="s">
        <v>219</v>
      </c>
      <c r="CJ13" s="112" t="s">
        <v>219</v>
      </c>
      <c r="CK13" s="112" t="s">
        <v>219</v>
      </c>
      <c r="CL13" s="112" t="s">
        <v>219</v>
      </c>
      <c r="CM13" s="112" t="s">
        <v>219</v>
      </c>
      <c r="CN13" s="112" t="s">
        <v>219</v>
      </c>
      <c r="CO13" s="112" t="s">
        <v>219</v>
      </c>
      <c r="CP13" s="112" t="s">
        <v>219</v>
      </c>
      <c r="CQ13" s="112" t="s">
        <v>219</v>
      </c>
      <c r="CR13" s="112" t="s">
        <v>219</v>
      </c>
      <c r="CS13" s="112" t="s">
        <v>219</v>
      </c>
      <c r="CT13" s="112" t="s">
        <v>219</v>
      </c>
      <c r="CV13" s="104"/>
      <c r="DA13" s="112" t="s">
        <v>219</v>
      </c>
      <c r="DB13" s="112" t="s">
        <v>219</v>
      </c>
      <c r="DC13" s="112" t="s">
        <v>219</v>
      </c>
      <c r="DD13" s="112" t="s">
        <v>219</v>
      </c>
      <c r="DE13" s="112" t="s">
        <v>219</v>
      </c>
      <c r="DF13" s="112" t="s">
        <v>219</v>
      </c>
      <c r="DG13" s="112" t="s">
        <v>219</v>
      </c>
      <c r="DH13" s="112" t="s">
        <v>219</v>
      </c>
      <c r="DI13" s="112" t="s">
        <v>219</v>
      </c>
      <c r="DJ13" s="112" t="s">
        <v>219</v>
      </c>
      <c r="DK13" s="112" t="s">
        <v>219</v>
      </c>
      <c r="DL13" s="112" t="s">
        <v>219</v>
      </c>
      <c r="DM13" s="112" t="s">
        <v>219</v>
      </c>
      <c r="DO13" s="104"/>
    </row>
    <row r="14" spans="1:119" ht="17.5">
      <c r="A14" s="122" t="s">
        <v>635</v>
      </c>
      <c r="B14" s="123"/>
      <c r="C14" s="123"/>
      <c r="D14" s="123"/>
      <c r="E14" s="123"/>
      <c r="F14" s="123"/>
      <c r="G14" s="123"/>
      <c r="H14" s="123"/>
      <c r="I14" s="123"/>
      <c r="J14" s="123"/>
      <c r="K14" s="123"/>
      <c r="L14" s="123"/>
      <c r="M14" s="123"/>
      <c r="N14" s="123"/>
      <c r="O14" s="123"/>
      <c r="P14" s="104"/>
      <c r="Q14" s="104"/>
      <c r="R14" s="104"/>
      <c r="S14" s="104"/>
      <c r="T14" s="104"/>
      <c r="U14" s="104"/>
      <c r="V14" s="104"/>
      <c r="W14" s="104"/>
      <c r="X14" s="104"/>
      <c r="Y14" s="104"/>
      <c r="Z14" s="104"/>
      <c r="AA14" s="104"/>
      <c r="AB14" s="104"/>
      <c r="AQ14" s="104"/>
      <c r="BJ14" s="104"/>
      <c r="CC14" s="104"/>
      <c r="CV14" s="104"/>
      <c r="DO14" s="104"/>
    </row>
    <row r="15" spans="1:119" ht="14">
      <c r="A15" s="108"/>
      <c r="B15" s="108"/>
      <c r="C15" s="108"/>
      <c r="D15" s="108"/>
      <c r="E15" s="108"/>
      <c r="F15" s="108"/>
      <c r="G15" s="108"/>
      <c r="H15" s="108"/>
      <c r="I15" s="108"/>
      <c r="J15" s="104"/>
      <c r="K15" s="108"/>
      <c r="L15" s="108"/>
      <c r="M15" s="108"/>
      <c r="N15" s="108"/>
      <c r="O15" s="108"/>
      <c r="P15" s="104"/>
      <c r="Q15" s="104"/>
      <c r="R15" s="104"/>
      <c r="S15" s="104"/>
      <c r="T15" s="104"/>
      <c r="U15" s="104"/>
      <c r="V15" s="104"/>
      <c r="W15" s="104"/>
      <c r="X15" s="104"/>
      <c r="Y15" s="104"/>
      <c r="Z15" s="104"/>
      <c r="AA15" s="104"/>
      <c r="AB15" s="104"/>
      <c r="AC15" s="128" t="s">
        <v>167</v>
      </c>
      <c r="AD15" s="128"/>
      <c r="AE15" s="128"/>
      <c r="AF15" s="128"/>
      <c r="AG15" s="128"/>
      <c r="AH15" s="128"/>
      <c r="AI15" s="128"/>
      <c r="AJ15" s="128"/>
      <c r="AK15" s="128"/>
      <c r="AL15" s="128"/>
      <c r="AM15" s="128"/>
      <c r="AN15" s="128"/>
      <c r="AO15" s="128"/>
      <c r="AP15" s="128"/>
      <c r="AQ15" s="104"/>
      <c r="AV15" s="128" t="s">
        <v>7</v>
      </c>
      <c r="AW15" s="128"/>
      <c r="AX15" s="128"/>
      <c r="AY15" s="128"/>
      <c r="AZ15" s="128"/>
      <c r="BA15" s="128"/>
      <c r="BB15" s="128"/>
      <c r="BC15" s="128"/>
      <c r="BD15" s="128"/>
      <c r="BE15" s="128"/>
      <c r="BF15" s="128"/>
      <c r="BG15" s="128"/>
      <c r="BH15" s="128"/>
      <c r="BI15" s="128"/>
      <c r="BJ15" s="104"/>
      <c r="BO15" s="128" t="s">
        <v>168</v>
      </c>
      <c r="BP15" s="128"/>
      <c r="BQ15" s="128"/>
      <c r="BR15" s="128"/>
      <c r="BS15" s="128"/>
      <c r="BT15" s="128"/>
      <c r="BU15" s="128"/>
      <c r="BV15" s="128"/>
      <c r="BW15" s="128"/>
      <c r="BX15" s="128"/>
      <c r="BY15" s="128"/>
      <c r="BZ15" s="128"/>
      <c r="CA15" s="128"/>
      <c r="CB15" s="128"/>
      <c r="CC15" s="104"/>
      <c r="CH15" s="128" t="s">
        <v>169</v>
      </c>
      <c r="CI15" s="128"/>
      <c r="CJ15" s="128"/>
      <c r="CK15" s="128"/>
      <c r="CL15" s="128"/>
      <c r="CM15" s="128"/>
      <c r="CN15" s="128"/>
      <c r="CO15" s="128"/>
      <c r="CP15" s="128"/>
      <c r="CQ15" s="128"/>
      <c r="CR15" s="128"/>
      <c r="CS15" s="128"/>
      <c r="CT15" s="128"/>
      <c r="CU15" s="128"/>
      <c r="CV15" s="104"/>
      <c r="DA15" s="128" t="s">
        <v>170</v>
      </c>
      <c r="DB15" s="128"/>
      <c r="DC15" s="128"/>
      <c r="DD15" s="128"/>
      <c r="DE15" s="128"/>
      <c r="DF15" s="128"/>
      <c r="DG15" s="128"/>
      <c r="DH15" s="128"/>
      <c r="DI15" s="128"/>
      <c r="DJ15" s="128"/>
      <c r="DK15" s="128"/>
      <c r="DL15" s="128"/>
      <c r="DM15" s="128"/>
      <c r="DN15" s="128"/>
      <c r="DO15" s="104"/>
    </row>
    <row r="16" spans="1:119">
      <c r="A16" s="111" t="s">
        <v>636</v>
      </c>
      <c r="B16" s="111" t="s">
        <v>637</v>
      </c>
      <c r="C16" s="108"/>
      <c r="D16" s="108"/>
      <c r="E16" s="108"/>
      <c r="F16" s="108"/>
      <c r="G16" s="108"/>
      <c r="H16" s="108"/>
      <c r="I16" s="108"/>
      <c r="J16" s="104"/>
      <c r="K16" s="108"/>
      <c r="L16" s="108"/>
      <c r="M16" s="108"/>
      <c r="N16" s="108"/>
      <c r="O16" s="108"/>
      <c r="P16" s="104"/>
      <c r="Q16" s="104"/>
      <c r="R16" s="104"/>
      <c r="S16" s="104"/>
      <c r="T16" s="104"/>
      <c r="U16" s="104"/>
      <c r="V16" s="104"/>
      <c r="W16" s="104"/>
      <c r="X16" s="104"/>
      <c r="Y16" s="104"/>
      <c r="Z16" s="104"/>
      <c r="AA16" s="104"/>
      <c r="AB16" s="104"/>
      <c r="AQ16" s="104"/>
      <c r="BJ16" s="104"/>
      <c r="CC16" s="104"/>
      <c r="CV16" s="104"/>
      <c r="DO16" s="104"/>
    </row>
    <row r="17" spans="1:119">
      <c r="A17" s="392" t="s">
        <v>638</v>
      </c>
      <c r="B17" s="108" t="s">
        <v>639</v>
      </c>
      <c r="C17" s="108"/>
      <c r="D17" s="108"/>
      <c r="E17" s="108"/>
      <c r="F17" s="108"/>
      <c r="G17" s="108"/>
      <c r="H17" s="108"/>
      <c r="I17" s="108"/>
      <c r="J17" s="104" t="s">
        <v>219</v>
      </c>
      <c r="K17" s="393">
        <f t="shared" ref="K17:O17" si="0">K38</f>
        <v>0</v>
      </c>
      <c r="L17" s="393">
        <f t="shared" si="0"/>
        <v>0</v>
      </c>
      <c r="M17" s="393">
        <f t="shared" si="0"/>
        <v>0</v>
      </c>
      <c r="N17" s="393">
        <f t="shared" si="0"/>
        <v>0</v>
      </c>
      <c r="O17" s="393">
        <f t="shared" si="0"/>
        <v>0</v>
      </c>
      <c r="P17" s="104"/>
      <c r="Q17" s="104"/>
      <c r="R17" s="104"/>
      <c r="S17" s="104"/>
      <c r="T17" s="104"/>
      <c r="U17" s="104"/>
      <c r="V17" s="104"/>
      <c r="W17" s="104"/>
      <c r="X17" s="104"/>
      <c r="Y17" s="104"/>
      <c r="Z17" s="104"/>
      <c r="AA17" s="104"/>
      <c r="AB17" s="104"/>
      <c r="AC17" s="394"/>
      <c r="AD17" s="395"/>
      <c r="AE17" s="395"/>
      <c r="AF17" s="396">
        <f>SUM(AC17:AE17)</f>
        <v>0</v>
      </c>
      <c r="AG17" s="395"/>
      <c r="AH17" s="395"/>
      <c r="AI17" s="396">
        <f>SUM(AG17:AH17)</f>
        <v>0</v>
      </c>
      <c r="AJ17" s="389">
        <f t="shared" ref="AJ17:AJ31" si="1">AL17-AK17</f>
        <v>0</v>
      </c>
      <c r="AK17" s="395"/>
      <c r="AL17" s="397">
        <f t="shared" ref="AL17:AL31" si="2">AO17-SUM(AM17:AN17)</f>
        <v>0</v>
      </c>
      <c r="AM17" s="229"/>
      <c r="AN17" s="395"/>
      <c r="AO17" s="395"/>
      <c r="AP17" s="398">
        <f>+K62</f>
        <v>0</v>
      </c>
      <c r="AQ17" s="104"/>
      <c r="AV17" s="394"/>
      <c r="AW17" s="395"/>
      <c r="AX17" s="395"/>
      <c r="AY17" s="396">
        <f>SUM(AV17:AX17)</f>
        <v>0</v>
      </c>
      <c r="AZ17" s="395"/>
      <c r="BA17" s="395"/>
      <c r="BB17" s="396">
        <f>SUM(AZ17:BA17)</f>
        <v>0</v>
      </c>
      <c r="BC17" s="389">
        <f t="shared" ref="BC17:BC31" si="3">BE17-BD17</f>
        <v>0</v>
      </c>
      <c r="BD17" s="395"/>
      <c r="BE17" s="397">
        <f t="shared" ref="BE17:BE31" si="4">BH17-SUM(BF17:BG17)</f>
        <v>0</v>
      </c>
      <c r="BF17" s="229"/>
      <c r="BG17" s="395"/>
      <c r="BH17" s="395"/>
      <c r="BI17" s="398">
        <f>+L62</f>
        <v>0</v>
      </c>
      <c r="BJ17" s="104"/>
      <c r="BO17" s="394"/>
      <c r="BP17" s="395"/>
      <c r="BQ17" s="395"/>
      <c r="BR17" s="396">
        <f>SUM(BO17:BQ17)</f>
        <v>0</v>
      </c>
      <c r="BS17" s="395"/>
      <c r="BT17" s="395"/>
      <c r="BU17" s="396">
        <f>SUM(BS17:BT17)</f>
        <v>0</v>
      </c>
      <c r="BV17" s="389">
        <f t="shared" ref="BV17:BV31" si="5">BX17-BW17</f>
        <v>0</v>
      </c>
      <c r="BW17" s="395"/>
      <c r="BX17" s="397">
        <f t="shared" ref="BX17:BX31" si="6">CA17-SUM(BY17:BZ17)</f>
        <v>0</v>
      </c>
      <c r="BY17" s="229"/>
      <c r="BZ17" s="395"/>
      <c r="CA17" s="395"/>
      <c r="CB17" s="398">
        <f>+M62</f>
        <v>0</v>
      </c>
      <c r="CC17" s="104"/>
      <c r="CH17" s="394"/>
      <c r="CI17" s="395"/>
      <c r="CJ17" s="395"/>
      <c r="CK17" s="396">
        <f>SUM(CH17:CJ17)</f>
        <v>0</v>
      </c>
      <c r="CL17" s="395"/>
      <c r="CM17" s="395"/>
      <c r="CN17" s="396">
        <f>SUM(CL17:CM17)</f>
        <v>0</v>
      </c>
      <c r="CO17" s="389">
        <f t="shared" ref="CO17:CO31" si="7">CQ17-CP17</f>
        <v>0</v>
      </c>
      <c r="CP17" s="395"/>
      <c r="CQ17" s="397">
        <f t="shared" ref="CQ17:CQ31" si="8">CT17-SUM(CR17:CS17)</f>
        <v>0</v>
      </c>
      <c r="CR17" s="229"/>
      <c r="CS17" s="395"/>
      <c r="CT17" s="395"/>
      <c r="CU17" s="398">
        <f>+N62</f>
        <v>0</v>
      </c>
      <c r="CV17" s="104"/>
      <c r="DA17" s="394"/>
      <c r="DB17" s="395"/>
      <c r="DC17" s="395"/>
      <c r="DD17" s="396">
        <f>SUM(DA17:DC17)</f>
        <v>0</v>
      </c>
      <c r="DE17" s="395"/>
      <c r="DF17" s="395"/>
      <c r="DG17" s="396">
        <f>SUM(DE17:DF17)</f>
        <v>0</v>
      </c>
      <c r="DH17" s="389">
        <f t="shared" ref="DH17:DH31" si="9">DJ17-DI17</f>
        <v>0</v>
      </c>
      <c r="DI17" s="395"/>
      <c r="DJ17" s="397">
        <f t="shared" ref="DJ17:DJ31" si="10">DM17-SUM(DK17:DL17)</f>
        <v>0</v>
      </c>
      <c r="DK17" s="229"/>
      <c r="DL17" s="395"/>
      <c r="DM17" s="395"/>
      <c r="DN17" s="398">
        <f>+O62</f>
        <v>0</v>
      </c>
      <c r="DO17" s="104"/>
    </row>
    <row r="18" spans="1:119">
      <c r="A18" s="392" t="s">
        <v>640</v>
      </c>
      <c r="B18" s="108" t="s">
        <v>639</v>
      </c>
      <c r="C18" s="108"/>
      <c r="D18" s="108"/>
      <c r="E18" s="108"/>
      <c r="F18" s="108"/>
      <c r="G18" s="108"/>
      <c r="H18" s="108"/>
      <c r="I18" s="108"/>
      <c r="J18" s="104" t="s">
        <v>219</v>
      </c>
      <c r="K18" s="393">
        <f t="shared" ref="K18:O18" si="11">K66</f>
        <v>0</v>
      </c>
      <c r="L18" s="393">
        <f t="shared" si="11"/>
        <v>0</v>
      </c>
      <c r="M18" s="393">
        <f t="shared" si="11"/>
        <v>0</v>
      </c>
      <c r="N18" s="393">
        <f t="shared" si="11"/>
        <v>0</v>
      </c>
      <c r="O18" s="393">
        <f t="shared" si="11"/>
        <v>0</v>
      </c>
      <c r="P18" s="104"/>
      <c r="Q18" s="104"/>
      <c r="R18" s="104"/>
      <c r="S18" s="104"/>
      <c r="T18" s="104"/>
      <c r="U18" s="104"/>
      <c r="V18" s="104"/>
      <c r="W18" s="104"/>
      <c r="X18" s="104"/>
      <c r="Y18" s="104"/>
      <c r="Z18" s="104"/>
      <c r="AA18" s="104"/>
      <c r="AB18" s="104"/>
      <c r="AC18" s="394"/>
      <c r="AD18" s="395"/>
      <c r="AE18" s="395"/>
      <c r="AF18" s="396">
        <f t="shared" ref="AF18:AF31" si="12">SUM(AC18:AE18)</f>
        <v>0</v>
      </c>
      <c r="AG18" s="395"/>
      <c r="AH18" s="395"/>
      <c r="AI18" s="396">
        <f t="shared" ref="AI18:AI31" si="13">SUM(AG18:AH18)</f>
        <v>0</v>
      </c>
      <c r="AJ18" s="389">
        <f t="shared" si="1"/>
        <v>0</v>
      </c>
      <c r="AK18" s="395"/>
      <c r="AL18" s="397">
        <f t="shared" si="2"/>
        <v>0</v>
      </c>
      <c r="AM18" s="229"/>
      <c r="AN18" s="395"/>
      <c r="AO18" s="395"/>
      <c r="AP18" s="398">
        <f>+K90</f>
        <v>0</v>
      </c>
      <c r="AQ18" s="104"/>
      <c r="AV18" s="394"/>
      <c r="AW18" s="395"/>
      <c r="AX18" s="395"/>
      <c r="AY18" s="396">
        <f t="shared" ref="AY18:AY31" si="14">SUM(AV18:AX18)</f>
        <v>0</v>
      </c>
      <c r="AZ18" s="395"/>
      <c r="BA18" s="395"/>
      <c r="BB18" s="396">
        <f t="shared" ref="BB18:BB31" si="15">SUM(AZ18:BA18)</f>
        <v>0</v>
      </c>
      <c r="BC18" s="389">
        <f t="shared" si="3"/>
        <v>0</v>
      </c>
      <c r="BD18" s="395"/>
      <c r="BE18" s="397">
        <f t="shared" si="4"/>
        <v>0</v>
      </c>
      <c r="BF18" s="229"/>
      <c r="BG18" s="395"/>
      <c r="BH18" s="395"/>
      <c r="BI18" s="398">
        <f>+L90</f>
        <v>0</v>
      </c>
      <c r="BJ18" s="104"/>
      <c r="BO18" s="394"/>
      <c r="BP18" s="395"/>
      <c r="BQ18" s="395"/>
      <c r="BR18" s="396">
        <f t="shared" ref="BR18:BR31" si="16">SUM(BO18:BQ18)</f>
        <v>0</v>
      </c>
      <c r="BS18" s="395"/>
      <c r="BT18" s="395"/>
      <c r="BU18" s="396">
        <f t="shared" ref="BU18:BU31" si="17">SUM(BS18:BT18)</f>
        <v>0</v>
      </c>
      <c r="BV18" s="389">
        <f t="shared" si="5"/>
        <v>0</v>
      </c>
      <c r="BW18" s="395"/>
      <c r="BX18" s="397">
        <f t="shared" si="6"/>
        <v>0</v>
      </c>
      <c r="BY18" s="229"/>
      <c r="BZ18" s="395"/>
      <c r="CA18" s="395"/>
      <c r="CB18" s="398">
        <f>+M90</f>
        <v>0</v>
      </c>
      <c r="CC18" s="104"/>
      <c r="CH18" s="394"/>
      <c r="CI18" s="395"/>
      <c r="CJ18" s="395"/>
      <c r="CK18" s="396">
        <f t="shared" ref="CK18:CK31" si="18">SUM(CH18:CJ18)</f>
        <v>0</v>
      </c>
      <c r="CL18" s="395"/>
      <c r="CM18" s="395"/>
      <c r="CN18" s="396">
        <f t="shared" ref="CN18:CN31" si="19">SUM(CL18:CM18)</f>
        <v>0</v>
      </c>
      <c r="CO18" s="389">
        <f t="shared" si="7"/>
        <v>0</v>
      </c>
      <c r="CP18" s="395"/>
      <c r="CQ18" s="397">
        <f t="shared" si="8"/>
        <v>0</v>
      </c>
      <c r="CR18" s="229"/>
      <c r="CS18" s="395"/>
      <c r="CT18" s="395"/>
      <c r="CU18" s="398">
        <f>+N90</f>
        <v>0</v>
      </c>
      <c r="CV18" s="104"/>
      <c r="DA18" s="394"/>
      <c r="DB18" s="395"/>
      <c r="DC18" s="395"/>
      <c r="DD18" s="396">
        <f t="shared" ref="DD18:DD31" si="20">SUM(DA18:DC18)</f>
        <v>0</v>
      </c>
      <c r="DE18" s="395"/>
      <c r="DF18" s="395"/>
      <c r="DG18" s="396">
        <f t="shared" ref="DG18:DG31" si="21">SUM(DE18:DF18)</f>
        <v>0</v>
      </c>
      <c r="DH18" s="389">
        <f t="shared" si="9"/>
        <v>0</v>
      </c>
      <c r="DI18" s="395"/>
      <c r="DJ18" s="397">
        <f t="shared" si="10"/>
        <v>0</v>
      </c>
      <c r="DK18" s="229"/>
      <c r="DL18" s="395"/>
      <c r="DM18" s="395"/>
      <c r="DN18" s="398">
        <f>+O90</f>
        <v>0</v>
      </c>
      <c r="DO18" s="104"/>
    </row>
    <row r="19" spans="1:119">
      <c r="A19" s="392" t="s">
        <v>641</v>
      </c>
      <c r="B19" s="108" t="s">
        <v>639</v>
      </c>
      <c r="C19" s="108"/>
      <c r="D19" s="108"/>
      <c r="E19" s="108"/>
      <c r="F19" s="108"/>
      <c r="G19" s="108"/>
      <c r="H19" s="108"/>
      <c r="I19" s="108"/>
      <c r="J19" s="104" t="s">
        <v>219</v>
      </c>
      <c r="K19" s="393">
        <f t="shared" ref="K19:O19" si="22">K94</f>
        <v>0</v>
      </c>
      <c r="L19" s="393">
        <f t="shared" si="22"/>
        <v>0</v>
      </c>
      <c r="M19" s="393">
        <f t="shared" si="22"/>
        <v>0</v>
      </c>
      <c r="N19" s="393">
        <f t="shared" si="22"/>
        <v>0</v>
      </c>
      <c r="O19" s="393">
        <f t="shared" si="22"/>
        <v>0</v>
      </c>
      <c r="P19" s="104"/>
      <c r="Q19" s="104"/>
      <c r="R19" s="104"/>
      <c r="S19" s="104"/>
      <c r="T19" s="104"/>
      <c r="U19" s="104"/>
      <c r="V19" s="104"/>
      <c r="W19" s="104"/>
      <c r="X19" s="104"/>
      <c r="Y19" s="104"/>
      <c r="Z19" s="104"/>
      <c r="AA19" s="104"/>
      <c r="AB19" s="104"/>
      <c r="AC19" s="394"/>
      <c r="AD19" s="395"/>
      <c r="AE19" s="395"/>
      <c r="AF19" s="396">
        <f t="shared" si="12"/>
        <v>0</v>
      </c>
      <c r="AG19" s="395"/>
      <c r="AH19" s="395"/>
      <c r="AI19" s="396">
        <f t="shared" si="13"/>
        <v>0</v>
      </c>
      <c r="AJ19" s="389">
        <f t="shared" si="1"/>
        <v>0</v>
      </c>
      <c r="AK19" s="395"/>
      <c r="AL19" s="397">
        <f t="shared" si="2"/>
        <v>0</v>
      </c>
      <c r="AM19" s="229"/>
      <c r="AN19" s="395"/>
      <c r="AO19" s="395"/>
      <c r="AP19" s="398">
        <f>+K118</f>
        <v>0</v>
      </c>
      <c r="AQ19" s="104"/>
      <c r="AV19" s="394"/>
      <c r="AW19" s="395"/>
      <c r="AX19" s="395"/>
      <c r="AY19" s="396">
        <f t="shared" si="14"/>
        <v>0</v>
      </c>
      <c r="AZ19" s="395"/>
      <c r="BA19" s="395"/>
      <c r="BB19" s="396">
        <f t="shared" si="15"/>
        <v>0</v>
      </c>
      <c r="BC19" s="389">
        <f>BE19-BD19</f>
        <v>0</v>
      </c>
      <c r="BD19" s="395"/>
      <c r="BE19" s="397">
        <f t="shared" si="4"/>
        <v>0</v>
      </c>
      <c r="BF19" s="229"/>
      <c r="BG19" s="395"/>
      <c r="BH19" s="395"/>
      <c r="BI19" s="398">
        <f>+L118</f>
        <v>0</v>
      </c>
      <c r="BJ19" s="104"/>
      <c r="BO19" s="394"/>
      <c r="BP19" s="395"/>
      <c r="BQ19" s="395"/>
      <c r="BR19" s="396">
        <f t="shared" si="16"/>
        <v>0</v>
      </c>
      <c r="BS19" s="395"/>
      <c r="BT19" s="395"/>
      <c r="BU19" s="396">
        <f t="shared" si="17"/>
        <v>0</v>
      </c>
      <c r="BV19" s="389">
        <f t="shared" si="5"/>
        <v>0</v>
      </c>
      <c r="BW19" s="395"/>
      <c r="BX19" s="397">
        <f t="shared" si="6"/>
        <v>0</v>
      </c>
      <c r="BY19" s="229"/>
      <c r="BZ19" s="395"/>
      <c r="CA19" s="395"/>
      <c r="CB19" s="398">
        <f>+M118</f>
        <v>0</v>
      </c>
      <c r="CC19" s="104"/>
      <c r="CH19" s="394"/>
      <c r="CI19" s="395"/>
      <c r="CJ19" s="395"/>
      <c r="CK19" s="396">
        <f t="shared" si="18"/>
        <v>0</v>
      </c>
      <c r="CL19" s="395"/>
      <c r="CM19" s="395"/>
      <c r="CN19" s="396">
        <f t="shared" si="19"/>
        <v>0</v>
      </c>
      <c r="CO19" s="389">
        <f t="shared" si="7"/>
        <v>0</v>
      </c>
      <c r="CP19" s="395"/>
      <c r="CQ19" s="397">
        <f>CT19-SUM(CR19:CS19)</f>
        <v>0</v>
      </c>
      <c r="CR19" s="229"/>
      <c r="CS19" s="395"/>
      <c r="CT19" s="395"/>
      <c r="CU19" s="398">
        <f>+N118</f>
        <v>0</v>
      </c>
      <c r="CV19" s="104"/>
      <c r="DA19" s="394"/>
      <c r="DB19" s="395"/>
      <c r="DC19" s="395"/>
      <c r="DD19" s="396">
        <f t="shared" si="20"/>
        <v>0</v>
      </c>
      <c r="DE19" s="395"/>
      <c r="DF19" s="395"/>
      <c r="DG19" s="396">
        <f t="shared" si="21"/>
        <v>0</v>
      </c>
      <c r="DH19" s="389">
        <f t="shared" si="9"/>
        <v>0</v>
      </c>
      <c r="DI19" s="395"/>
      <c r="DJ19" s="397">
        <f t="shared" si="10"/>
        <v>0</v>
      </c>
      <c r="DK19" s="229"/>
      <c r="DL19" s="395"/>
      <c r="DM19" s="395"/>
      <c r="DN19" s="398">
        <f>+O118</f>
        <v>0</v>
      </c>
      <c r="DO19" s="104"/>
    </row>
    <row r="20" spans="1:119">
      <c r="A20" s="392" t="s">
        <v>642</v>
      </c>
      <c r="B20" s="108" t="s">
        <v>639</v>
      </c>
      <c r="C20" s="108"/>
      <c r="D20" s="108"/>
      <c r="E20" s="108"/>
      <c r="F20" s="108"/>
      <c r="G20" s="108"/>
      <c r="H20" s="108"/>
      <c r="I20" s="108"/>
      <c r="J20" s="104" t="s">
        <v>219</v>
      </c>
      <c r="K20" s="393">
        <f t="shared" ref="K20:O20" si="23">K122</f>
        <v>0</v>
      </c>
      <c r="L20" s="393">
        <f t="shared" si="23"/>
        <v>0</v>
      </c>
      <c r="M20" s="393">
        <f t="shared" si="23"/>
        <v>0</v>
      </c>
      <c r="N20" s="393">
        <f t="shared" si="23"/>
        <v>0</v>
      </c>
      <c r="O20" s="393">
        <f t="shared" si="23"/>
        <v>0</v>
      </c>
      <c r="AC20" s="394"/>
      <c r="AD20" s="395"/>
      <c r="AE20" s="395"/>
      <c r="AF20" s="396">
        <f t="shared" si="12"/>
        <v>0</v>
      </c>
      <c r="AG20" s="395"/>
      <c r="AH20" s="395"/>
      <c r="AI20" s="396">
        <f t="shared" si="13"/>
        <v>0</v>
      </c>
      <c r="AJ20" s="389">
        <f t="shared" si="1"/>
        <v>0</v>
      </c>
      <c r="AK20" s="395"/>
      <c r="AL20" s="397">
        <f t="shared" si="2"/>
        <v>0</v>
      </c>
      <c r="AM20" s="229"/>
      <c r="AN20" s="395"/>
      <c r="AO20" s="395"/>
      <c r="AP20" s="398">
        <f>+K146</f>
        <v>0</v>
      </c>
      <c r="AQ20" s="104"/>
      <c r="AV20" s="394"/>
      <c r="AW20" s="395"/>
      <c r="AX20" s="395"/>
      <c r="AY20" s="396">
        <f t="shared" si="14"/>
        <v>0</v>
      </c>
      <c r="AZ20" s="395"/>
      <c r="BA20" s="395"/>
      <c r="BB20" s="396">
        <f t="shared" si="15"/>
        <v>0</v>
      </c>
      <c r="BC20" s="389">
        <f t="shared" si="3"/>
        <v>0</v>
      </c>
      <c r="BD20" s="395"/>
      <c r="BE20" s="397">
        <f t="shared" si="4"/>
        <v>0</v>
      </c>
      <c r="BF20" s="229"/>
      <c r="BG20" s="395"/>
      <c r="BH20" s="395"/>
      <c r="BI20" s="398">
        <f>+L146</f>
        <v>0</v>
      </c>
      <c r="BJ20" s="104"/>
      <c r="BO20" s="394"/>
      <c r="BP20" s="395"/>
      <c r="BQ20" s="395"/>
      <c r="BR20" s="396">
        <f t="shared" si="16"/>
        <v>0</v>
      </c>
      <c r="BS20" s="395"/>
      <c r="BT20" s="395"/>
      <c r="BU20" s="396">
        <f t="shared" si="17"/>
        <v>0</v>
      </c>
      <c r="BV20" s="389">
        <f t="shared" si="5"/>
        <v>0</v>
      </c>
      <c r="BW20" s="395"/>
      <c r="BX20" s="397">
        <f t="shared" si="6"/>
        <v>0</v>
      </c>
      <c r="BY20" s="229"/>
      <c r="BZ20" s="395"/>
      <c r="CA20" s="395"/>
      <c r="CB20" s="398">
        <f>+M146</f>
        <v>0</v>
      </c>
      <c r="CC20" s="104"/>
      <c r="CH20" s="394"/>
      <c r="CI20" s="395"/>
      <c r="CJ20" s="395"/>
      <c r="CK20" s="396">
        <f t="shared" si="18"/>
        <v>0</v>
      </c>
      <c r="CL20" s="395"/>
      <c r="CM20" s="395"/>
      <c r="CN20" s="396">
        <f t="shared" si="19"/>
        <v>0</v>
      </c>
      <c r="CO20" s="389">
        <f t="shared" si="7"/>
        <v>0</v>
      </c>
      <c r="CP20" s="395"/>
      <c r="CQ20" s="397">
        <f t="shared" si="8"/>
        <v>0</v>
      </c>
      <c r="CR20" s="229"/>
      <c r="CS20" s="395"/>
      <c r="CT20" s="395"/>
      <c r="CU20" s="398">
        <f>+N146</f>
        <v>0</v>
      </c>
      <c r="CV20" s="104"/>
      <c r="DA20" s="394"/>
      <c r="DB20" s="395"/>
      <c r="DC20" s="395"/>
      <c r="DD20" s="396">
        <f t="shared" si="20"/>
        <v>0</v>
      </c>
      <c r="DE20" s="395"/>
      <c r="DF20" s="395"/>
      <c r="DG20" s="396">
        <f t="shared" si="21"/>
        <v>0</v>
      </c>
      <c r="DH20" s="389">
        <f t="shared" si="9"/>
        <v>0</v>
      </c>
      <c r="DI20" s="395"/>
      <c r="DJ20" s="397">
        <f t="shared" si="10"/>
        <v>0</v>
      </c>
      <c r="DK20" s="229"/>
      <c r="DL20" s="395"/>
      <c r="DM20" s="395"/>
      <c r="DN20" s="398">
        <f>+O146</f>
        <v>0</v>
      </c>
      <c r="DO20" s="104"/>
    </row>
    <row r="21" spans="1:119">
      <c r="A21" s="392" t="s">
        <v>643</v>
      </c>
      <c r="B21" s="108" t="s">
        <v>639</v>
      </c>
      <c r="C21" s="108"/>
      <c r="D21" s="108"/>
      <c r="E21" s="108"/>
      <c r="F21" s="108"/>
      <c r="G21" s="108"/>
      <c r="H21" s="108"/>
      <c r="I21" s="108"/>
      <c r="J21" s="104" t="s">
        <v>219</v>
      </c>
      <c r="K21" s="393">
        <f t="shared" ref="K21:O21" si="24">K150</f>
        <v>0</v>
      </c>
      <c r="L21" s="393">
        <f t="shared" si="24"/>
        <v>0</v>
      </c>
      <c r="M21" s="393">
        <f t="shared" si="24"/>
        <v>0</v>
      </c>
      <c r="N21" s="393">
        <f t="shared" si="24"/>
        <v>0</v>
      </c>
      <c r="O21" s="393">
        <f t="shared" si="24"/>
        <v>0</v>
      </c>
      <c r="P21" s="104"/>
      <c r="Q21" s="104"/>
      <c r="R21" s="104"/>
      <c r="S21" s="104"/>
      <c r="T21" s="104"/>
      <c r="U21" s="104"/>
      <c r="V21" s="104"/>
      <c r="W21" s="104"/>
      <c r="X21" s="104"/>
      <c r="Y21" s="104"/>
      <c r="Z21" s="104"/>
      <c r="AA21" s="104"/>
      <c r="AB21" s="104"/>
      <c r="AC21" s="394"/>
      <c r="AD21" s="395"/>
      <c r="AE21" s="395"/>
      <c r="AF21" s="396">
        <f t="shared" si="12"/>
        <v>0</v>
      </c>
      <c r="AG21" s="395"/>
      <c r="AH21" s="395"/>
      <c r="AI21" s="396">
        <f t="shared" si="13"/>
        <v>0</v>
      </c>
      <c r="AJ21" s="389">
        <f t="shared" si="1"/>
        <v>0</v>
      </c>
      <c r="AK21" s="395"/>
      <c r="AL21" s="397">
        <f t="shared" si="2"/>
        <v>0</v>
      </c>
      <c r="AM21" s="229"/>
      <c r="AN21" s="395"/>
      <c r="AO21" s="395"/>
      <c r="AP21" s="398">
        <f>+K174</f>
        <v>0</v>
      </c>
      <c r="AQ21" s="104"/>
      <c r="AV21" s="394"/>
      <c r="AW21" s="395"/>
      <c r="AX21" s="395"/>
      <c r="AY21" s="396">
        <f t="shared" si="14"/>
        <v>0</v>
      </c>
      <c r="AZ21" s="395"/>
      <c r="BA21" s="395"/>
      <c r="BB21" s="396">
        <f>SUM(AZ21:BA21)</f>
        <v>0</v>
      </c>
      <c r="BC21" s="389">
        <f t="shared" si="3"/>
        <v>0</v>
      </c>
      <c r="BD21" s="395"/>
      <c r="BE21" s="397">
        <f t="shared" si="4"/>
        <v>0</v>
      </c>
      <c r="BF21" s="229"/>
      <c r="BG21" s="395"/>
      <c r="BH21" s="395"/>
      <c r="BI21" s="398">
        <f>+L174</f>
        <v>0</v>
      </c>
      <c r="BJ21" s="104"/>
      <c r="BO21" s="394"/>
      <c r="BP21" s="395"/>
      <c r="BQ21" s="395"/>
      <c r="BR21" s="396">
        <f>SUM(BO21:BQ21)</f>
        <v>0</v>
      </c>
      <c r="BS21" s="395"/>
      <c r="BT21" s="395"/>
      <c r="BU21" s="396">
        <f>SUM(BS21:BT21)</f>
        <v>0</v>
      </c>
      <c r="BV21" s="389">
        <f t="shared" si="5"/>
        <v>0</v>
      </c>
      <c r="BW21" s="395"/>
      <c r="BX21" s="397">
        <f t="shared" si="6"/>
        <v>0</v>
      </c>
      <c r="BY21" s="229"/>
      <c r="BZ21" s="395"/>
      <c r="CA21" s="395"/>
      <c r="CB21" s="398">
        <f>+M174</f>
        <v>0</v>
      </c>
      <c r="CC21" s="104"/>
      <c r="CH21" s="394"/>
      <c r="CI21" s="395"/>
      <c r="CJ21" s="395"/>
      <c r="CK21" s="396">
        <f t="shared" si="18"/>
        <v>0</v>
      </c>
      <c r="CL21" s="395"/>
      <c r="CM21" s="395"/>
      <c r="CN21" s="396">
        <f t="shared" si="19"/>
        <v>0</v>
      </c>
      <c r="CO21" s="389">
        <f t="shared" si="7"/>
        <v>0</v>
      </c>
      <c r="CP21" s="395"/>
      <c r="CQ21" s="397">
        <f t="shared" si="8"/>
        <v>0</v>
      </c>
      <c r="CR21" s="229"/>
      <c r="CS21" s="395"/>
      <c r="CT21" s="395"/>
      <c r="CU21" s="398">
        <f>+N174</f>
        <v>0</v>
      </c>
      <c r="CV21" s="104"/>
      <c r="DA21" s="394"/>
      <c r="DB21" s="395"/>
      <c r="DC21" s="395"/>
      <c r="DD21" s="396">
        <f t="shared" si="20"/>
        <v>0</v>
      </c>
      <c r="DE21" s="395"/>
      <c r="DF21" s="395"/>
      <c r="DG21" s="396">
        <f>SUM(DE21:DF21)</f>
        <v>0</v>
      </c>
      <c r="DH21" s="389">
        <f t="shared" si="9"/>
        <v>0</v>
      </c>
      <c r="DI21" s="395"/>
      <c r="DJ21" s="397">
        <f t="shared" si="10"/>
        <v>0</v>
      </c>
      <c r="DK21" s="229"/>
      <c r="DL21" s="395"/>
      <c r="DM21" s="395"/>
      <c r="DN21" s="398">
        <f>+O174</f>
        <v>0</v>
      </c>
      <c r="DO21" s="104"/>
    </row>
    <row r="22" spans="1:119">
      <c r="A22" s="392" t="s">
        <v>644</v>
      </c>
      <c r="B22" s="108" t="s">
        <v>639</v>
      </c>
      <c r="C22" s="108"/>
      <c r="D22" s="108"/>
      <c r="E22" s="108"/>
      <c r="F22" s="108"/>
      <c r="G22" s="108"/>
      <c r="H22" s="108"/>
      <c r="I22" s="108"/>
      <c r="J22" s="104" t="s">
        <v>219</v>
      </c>
      <c r="K22" s="393">
        <f t="shared" ref="K22:O22" si="25">K178</f>
        <v>0</v>
      </c>
      <c r="L22" s="393">
        <f t="shared" si="25"/>
        <v>0</v>
      </c>
      <c r="M22" s="393">
        <f t="shared" si="25"/>
        <v>0</v>
      </c>
      <c r="N22" s="393">
        <f t="shared" si="25"/>
        <v>0</v>
      </c>
      <c r="O22" s="393">
        <f t="shared" si="25"/>
        <v>0</v>
      </c>
      <c r="P22" s="104"/>
      <c r="Q22" s="104"/>
      <c r="R22" s="104"/>
      <c r="S22" s="104"/>
      <c r="T22" s="104"/>
      <c r="U22" s="104"/>
      <c r="V22" s="104"/>
      <c r="W22" s="104"/>
      <c r="X22" s="104"/>
      <c r="Y22" s="104"/>
      <c r="Z22" s="104"/>
      <c r="AA22" s="104"/>
      <c r="AB22" s="104"/>
      <c r="AC22" s="394"/>
      <c r="AD22" s="395"/>
      <c r="AE22" s="395"/>
      <c r="AF22" s="396">
        <f t="shared" si="12"/>
        <v>0</v>
      </c>
      <c r="AG22" s="395"/>
      <c r="AH22" s="395"/>
      <c r="AI22" s="396">
        <f t="shared" si="13"/>
        <v>0</v>
      </c>
      <c r="AJ22" s="389">
        <f t="shared" si="1"/>
        <v>0</v>
      </c>
      <c r="AK22" s="395"/>
      <c r="AL22" s="397">
        <f t="shared" si="2"/>
        <v>0</v>
      </c>
      <c r="AM22" s="229"/>
      <c r="AN22" s="395"/>
      <c r="AO22" s="395"/>
      <c r="AP22" s="398">
        <f>+K202</f>
        <v>0</v>
      </c>
      <c r="AQ22" s="104"/>
      <c r="AV22" s="394"/>
      <c r="AW22" s="395"/>
      <c r="AX22" s="395"/>
      <c r="AY22" s="396">
        <f t="shared" si="14"/>
        <v>0</v>
      </c>
      <c r="AZ22" s="395"/>
      <c r="BA22" s="395"/>
      <c r="BB22" s="396">
        <f t="shared" si="15"/>
        <v>0</v>
      </c>
      <c r="BC22" s="389">
        <f t="shared" si="3"/>
        <v>0</v>
      </c>
      <c r="BD22" s="395"/>
      <c r="BE22" s="397">
        <f t="shared" si="4"/>
        <v>0</v>
      </c>
      <c r="BF22" s="229"/>
      <c r="BG22" s="395"/>
      <c r="BH22" s="395"/>
      <c r="BI22" s="398">
        <f>+L202</f>
        <v>0</v>
      </c>
      <c r="BJ22" s="104"/>
      <c r="BO22" s="394"/>
      <c r="BP22" s="395"/>
      <c r="BQ22" s="395"/>
      <c r="BR22" s="396">
        <f t="shared" si="16"/>
        <v>0</v>
      </c>
      <c r="BS22" s="395"/>
      <c r="BT22" s="395"/>
      <c r="BU22" s="396">
        <f t="shared" si="17"/>
        <v>0</v>
      </c>
      <c r="BV22" s="389">
        <f t="shared" si="5"/>
        <v>0</v>
      </c>
      <c r="BW22" s="395"/>
      <c r="BX22" s="397">
        <f t="shared" si="6"/>
        <v>0</v>
      </c>
      <c r="BY22" s="229"/>
      <c r="BZ22" s="395"/>
      <c r="CA22" s="395"/>
      <c r="CB22" s="398">
        <f>+M202</f>
        <v>0</v>
      </c>
      <c r="CC22" s="104"/>
      <c r="CH22" s="394"/>
      <c r="CI22" s="395"/>
      <c r="CJ22" s="395"/>
      <c r="CK22" s="396">
        <f t="shared" si="18"/>
        <v>0</v>
      </c>
      <c r="CL22" s="395"/>
      <c r="CM22" s="395"/>
      <c r="CN22" s="396">
        <f t="shared" si="19"/>
        <v>0</v>
      </c>
      <c r="CO22" s="389">
        <f t="shared" si="7"/>
        <v>0</v>
      </c>
      <c r="CP22" s="395"/>
      <c r="CQ22" s="397">
        <f t="shared" si="8"/>
        <v>0</v>
      </c>
      <c r="CR22" s="229"/>
      <c r="CS22" s="395"/>
      <c r="CT22" s="395"/>
      <c r="CU22" s="398">
        <f>+N202</f>
        <v>0</v>
      </c>
      <c r="CV22" s="104"/>
      <c r="DA22" s="394"/>
      <c r="DB22" s="395"/>
      <c r="DC22" s="395"/>
      <c r="DD22" s="396">
        <f t="shared" si="20"/>
        <v>0</v>
      </c>
      <c r="DE22" s="395"/>
      <c r="DF22" s="395"/>
      <c r="DG22" s="396">
        <f t="shared" si="21"/>
        <v>0</v>
      </c>
      <c r="DH22" s="389">
        <f t="shared" si="9"/>
        <v>0</v>
      </c>
      <c r="DI22" s="395"/>
      <c r="DJ22" s="397">
        <f t="shared" si="10"/>
        <v>0</v>
      </c>
      <c r="DK22" s="229"/>
      <c r="DL22" s="395"/>
      <c r="DM22" s="395"/>
      <c r="DN22" s="398">
        <f>+O202</f>
        <v>0</v>
      </c>
      <c r="DO22" s="104"/>
    </row>
    <row r="23" spans="1:119">
      <c r="A23" s="392" t="s">
        <v>645</v>
      </c>
      <c r="B23" s="108" t="s">
        <v>639</v>
      </c>
      <c r="C23" s="108"/>
      <c r="D23" s="108"/>
      <c r="E23" s="108"/>
      <c r="F23" s="108"/>
      <c r="G23" s="108"/>
      <c r="H23" s="108"/>
      <c r="I23" s="108"/>
      <c r="J23" s="104" t="s">
        <v>219</v>
      </c>
      <c r="K23" s="393">
        <f t="shared" ref="K23:O23" si="26">K206</f>
        <v>0</v>
      </c>
      <c r="L23" s="393">
        <f t="shared" si="26"/>
        <v>0</v>
      </c>
      <c r="M23" s="393">
        <f t="shared" si="26"/>
        <v>0</v>
      </c>
      <c r="N23" s="393">
        <f t="shared" si="26"/>
        <v>0</v>
      </c>
      <c r="O23" s="393">
        <f t="shared" si="26"/>
        <v>0</v>
      </c>
      <c r="P23" s="104"/>
      <c r="Q23" s="104"/>
      <c r="R23" s="104"/>
      <c r="S23" s="104"/>
      <c r="T23" s="104"/>
      <c r="U23" s="104"/>
      <c r="V23" s="104"/>
      <c r="W23" s="104"/>
      <c r="X23" s="104"/>
      <c r="Y23" s="104"/>
      <c r="Z23" s="104"/>
      <c r="AA23" s="104"/>
      <c r="AB23" s="104"/>
      <c r="AC23" s="394"/>
      <c r="AD23" s="395"/>
      <c r="AE23" s="395"/>
      <c r="AF23" s="396">
        <f t="shared" si="12"/>
        <v>0</v>
      </c>
      <c r="AG23" s="395"/>
      <c r="AH23" s="395"/>
      <c r="AI23" s="396">
        <f t="shared" si="13"/>
        <v>0</v>
      </c>
      <c r="AJ23" s="389">
        <f t="shared" si="1"/>
        <v>0</v>
      </c>
      <c r="AK23" s="395"/>
      <c r="AL23" s="397">
        <f t="shared" si="2"/>
        <v>0</v>
      </c>
      <c r="AM23" s="229"/>
      <c r="AN23" s="395"/>
      <c r="AO23" s="395"/>
      <c r="AP23" s="398">
        <f>+K230</f>
        <v>0</v>
      </c>
      <c r="AQ23" s="104"/>
      <c r="AV23" s="394"/>
      <c r="AW23" s="395"/>
      <c r="AX23" s="395"/>
      <c r="AY23" s="396">
        <f t="shared" si="14"/>
        <v>0</v>
      </c>
      <c r="AZ23" s="395"/>
      <c r="BA23" s="395"/>
      <c r="BB23" s="396">
        <f t="shared" si="15"/>
        <v>0</v>
      </c>
      <c r="BC23" s="389">
        <f t="shared" si="3"/>
        <v>0</v>
      </c>
      <c r="BD23" s="395"/>
      <c r="BE23" s="397">
        <f t="shared" si="4"/>
        <v>0</v>
      </c>
      <c r="BF23" s="229"/>
      <c r="BG23" s="395"/>
      <c r="BH23" s="395"/>
      <c r="BI23" s="398">
        <f>+L230</f>
        <v>0</v>
      </c>
      <c r="BJ23" s="104"/>
      <c r="BO23" s="394"/>
      <c r="BP23" s="395"/>
      <c r="BQ23" s="395"/>
      <c r="BR23" s="396">
        <f t="shared" si="16"/>
        <v>0</v>
      </c>
      <c r="BS23" s="395"/>
      <c r="BT23" s="395"/>
      <c r="BU23" s="396">
        <f t="shared" si="17"/>
        <v>0</v>
      </c>
      <c r="BV23" s="389">
        <f t="shared" si="5"/>
        <v>0</v>
      </c>
      <c r="BW23" s="395"/>
      <c r="BX23" s="397">
        <f>CA23-SUM(BY23:BZ23)</f>
        <v>0</v>
      </c>
      <c r="BY23" s="229"/>
      <c r="BZ23" s="395"/>
      <c r="CA23" s="395"/>
      <c r="CB23" s="398">
        <f>+M230</f>
        <v>0</v>
      </c>
      <c r="CC23" s="104"/>
      <c r="CH23" s="394"/>
      <c r="CI23" s="395"/>
      <c r="CJ23" s="395"/>
      <c r="CK23" s="396">
        <f t="shared" si="18"/>
        <v>0</v>
      </c>
      <c r="CL23" s="395"/>
      <c r="CM23" s="395"/>
      <c r="CN23" s="396">
        <f>SUM(CL23:CM23)</f>
        <v>0</v>
      </c>
      <c r="CO23" s="389">
        <f t="shared" si="7"/>
        <v>0</v>
      </c>
      <c r="CP23" s="395"/>
      <c r="CQ23" s="397">
        <f t="shared" si="8"/>
        <v>0</v>
      </c>
      <c r="CR23" s="229"/>
      <c r="CS23" s="395"/>
      <c r="CT23" s="395"/>
      <c r="CU23" s="398">
        <f>+N230</f>
        <v>0</v>
      </c>
      <c r="CV23" s="104"/>
      <c r="DA23" s="394"/>
      <c r="DB23" s="395"/>
      <c r="DC23" s="395"/>
      <c r="DD23" s="396">
        <f t="shared" si="20"/>
        <v>0</v>
      </c>
      <c r="DE23" s="395"/>
      <c r="DF23" s="395"/>
      <c r="DG23" s="396">
        <f t="shared" si="21"/>
        <v>0</v>
      </c>
      <c r="DH23" s="389">
        <f t="shared" si="9"/>
        <v>0</v>
      </c>
      <c r="DI23" s="395"/>
      <c r="DJ23" s="397">
        <f t="shared" si="10"/>
        <v>0</v>
      </c>
      <c r="DK23" s="229"/>
      <c r="DL23" s="395"/>
      <c r="DM23" s="395"/>
      <c r="DN23" s="398">
        <f>+O230</f>
        <v>0</v>
      </c>
      <c r="DO23" s="104"/>
    </row>
    <row r="24" spans="1:119">
      <c r="A24" s="392" t="s">
        <v>646</v>
      </c>
      <c r="B24" s="108" t="s">
        <v>639</v>
      </c>
      <c r="C24" s="108"/>
      <c r="D24" s="108"/>
      <c r="E24" s="108"/>
      <c r="F24" s="108"/>
      <c r="G24" s="108"/>
      <c r="H24" s="108"/>
      <c r="I24" s="108"/>
      <c r="J24" s="104" t="s">
        <v>219</v>
      </c>
      <c r="K24" s="393">
        <f t="shared" ref="K24:O24" si="27">K234</f>
        <v>0</v>
      </c>
      <c r="L24" s="393">
        <f t="shared" si="27"/>
        <v>0</v>
      </c>
      <c r="M24" s="393">
        <f t="shared" si="27"/>
        <v>0</v>
      </c>
      <c r="N24" s="393">
        <f t="shared" si="27"/>
        <v>0</v>
      </c>
      <c r="O24" s="393">
        <f t="shared" si="27"/>
        <v>0</v>
      </c>
      <c r="P24" s="104"/>
      <c r="Q24" s="104"/>
      <c r="R24" s="104"/>
      <c r="S24" s="104"/>
      <c r="T24" s="104"/>
      <c r="U24" s="104"/>
      <c r="V24" s="104"/>
      <c r="W24" s="104"/>
      <c r="X24" s="104"/>
      <c r="Y24" s="104"/>
      <c r="Z24" s="104"/>
      <c r="AA24" s="104"/>
      <c r="AB24" s="104"/>
      <c r="AC24" s="394"/>
      <c r="AD24" s="395"/>
      <c r="AE24" s="395"/>
      <c r="AF24" s="396">
        <f t="shared" si="12"/>
        <v>0</v>
      </c>
      <c r="AG24" s="395"/>
      <c r="AH24" s="395"/>
      <c r="AI24" s="396">
        <f t="shared" si="13"/>
        <v>0</v>
      </c>
      <c r="AJ24" s="389">
        <f t="shared" si="1"/>
        <v>0</v>
      </c>
      <c r="AK24" s="395"/>
      <c r="AL24" s="397">
        <f t="shared" si="2"/>
        <v>0</v>
      </c>
      <c r="AM24" s="229"/>
      <c r="AN24" s="395"/>
      <c r="AO24" s="395"/>
      <c r="AP24" s="398">
        <f>+K258</f>
        <v>0</v>
      </c>
      <c r="AQ24" s="104"/>
      <c r="AV24" s="394"/>
      <c r="AW24" s="395"/>
      <c r="AX24" s="395"/>
      <c r="AY24" s="396">
        <f t="shared" si="14"/>
        <v>0</v>
      </c>
      <c r="AZ24" s="395"/>
      <c r="BA24" s="395"/>
      <c r="BB24" s="396">
        <f t="shared" si="15"/>
        <v>0</v>
      </c>
      <c r="BC24" s="389">
        <f t="shared" si="3"/>
        <v>0</v>
      </c>
      <c r="BD24" s="395"/>
      <c r="BE24" s="397">
        <f t="shared" si="4"/>
        <v>0</v>
      </c>
      <c r="BF24" s="229"/>
      <c r="BG24" s="395"/>
      <c r="BH24" s="395"/>
      <c r="BI24" s="398">
        <f>+L258</f>
        <v>0</v>
      </c>
      <c r="BJ24" s="104"/>
      <c r="BO24" s="394"/>
      <c r="BP24" s="395"/>
      <c r="BQ24" s="395"/>
      <c r="BR24" s="396">
        <f t="shared" si="16"/>
        <v>0</v>
      </c>
      <c r="BS24" s="395"/>
      <c r="BT24" s="395"/>
      <c r="BU24" s="396">
        <f t="shared" si="17"/>
        <v>0</v>
      </c>
      <c r="BV24" s="389">
        <f t="shared" si="5"/>
        <v>0</v>
      </c>
      <c r="BW24" s="395"/>
      <c r="BX24" s="397">
        <f t="shared" si="6"/>
        <v>0</v>
      </c>
      <c r="BY24" s="229"/>
      <c r="BZ24" s="395"/>
      <c r="CA24" s="395"/>
      <c r="CB24" s="398">
        <f>+M258</f>
        <v>0</v>
      </c>
      <c r="CC24" s="104"/>
      <c r="CH24" s="394"/>
      <c r="CI24" s="395"/>
      <c r="CJ24" s="395"/>
      <c r="CK24" s="396">
        <f t="shared" si="18"/>
        <v>0</v>
      </c>
      <c r="CL24" s="395"/>
      <c r="CM24" s="395"/>
      <c r="CN24" s="396">
        <f t="shared" si="19"/>
        <v>0</v>
      </c>
      <c r="CO24" s="389">
        <f t="shared" si="7"/>
        <v>0</v>
      </c>
      <c r="CP24" s="395"/>
      <c r="CQ24" s="397">
        <f t="shared" si="8"/>
        <v>0</v>
      </c>
      <c r="CR24" s="229"/>
      <c r="CS24" s="395"/>
      <c r="CT24" s="395"/>
      <c r="CU24" s="398">
        <f>+N258</f>
        <v>0</v>
      </c>
      <c r="CV24" s="104"/>
      <c r="DA24" s="394"/>
      <c r="DB24" s="395"/>
      <c r="DC24" s="395"/>
      <c r="DD24" s="396">
        <f t="shared" si="20"/>
        <v>0</v>
      </c>
      <c r="DE24" s="395"/>
      <c r="DF24" s="395"/>
      <c r="DG24" s="396">
        <f t="shared" si="21"/>
        <v>0</v>
      </c>
      <c r="DH24" s="389">
        <f t="shared" si="9"/>
        <v>0</v>
      </c>
      <c r="DI24" s="395"/>
      <c r="DJ24" s="397">
        <f t="shared" si="10"/>
        <v>0</v>
      </c>
      <c r="DK24" s="229"/>
      <c r="DL24" s="395"/>
      <c r="DM24" s="395"/>
      <c r="DN24" s="398">
        <f>+O258</f>
        <v>0</v>
      </c>
      <c r="DO24" s="104"/>
    </row>
    <row r="25" spans="1:119">
      <c r="A25" s="392" t="s">
        <v>647</v>
      </c>
      <c r="B25" s="108" t="s">
        <v>639</v>
      </c>
      <c r="C25" s="108"/>
      <c r="D25" s="108"/>
      <c r="E25" s="108"/>
      <c r="F25" s="108"/>
      <c r="G25" s="108"/>
      <c r="H25" s="108"/>
      <c r="I25" s="108"/>
      <c r="J25" s="104" t="s">
        <v>219</v>
      </c>
      <c r="K25" s="393">
        <f t="shared" ref="K25:O25" si="28">K262</f>
        <v>0</v>
      </c>
      <c r="L25" s="393">
        <f t="shared" si="28"/>
        <v>0</v>
      </c>
      <c r="M25" s="393">
        <f t="shared" si="28"/>
        <v>0</v>
      </c>
      <c r="N25" s="393">
        <f t="shared" si="28"/>
        <v>0</v>
      </c>
      <c r="O25" s="393">
        <f t="shared" si="28"/>
        <v>0</v>
      </c>
      <c r="P25" s="104"/>
      <c r="Q25" s="104"/>
      <c r="R25" s="104"/>
      <c r="S25" s="104"/>
      <c r="T25" s="104"/>
      <c r="U25" s="104"/>
      <c r="V25" s="104"/>
      <c r="W25" s="104"/>
      <c r="X25" s="104"/>
      <c r="Y25" s="104"/>
      <c r="Z25" s="104"/>
      <c r="AA25" s="104"/>
      <c r="AB25" s="104"/>
      <c r="AC25" s="394"/>
      <c r="AD25" s="395"/>
      <c r="AE25" s="395"/>
      <c r="AF25" s="396">
        <f t="shared" si="12"/>
        <v>0</v>
      </c>
      <c r="AG25" s="395"/>
      <c r="AH25" s="395"/>
      <c r="AI25" s="396">
        <f t="shared" si="13"/>
        <v>0</v>
      </c>
      <c r="AJ25" s="389">
        <f t="shared" si="1"/>
        <v>0</v>
      </c>
      <c r="AK25" s="395"/>
      <c r="AL25" s="397">
        <f t="shared" si="2"/>
        <v>0</v>
      </c>
      <c r="AM25" s="229"/>
      <c r="AN25" s="395"/>
      <c r="AO25" s="395"/>
      <c r="AP25" s="398">
        <f>+K286</f>
        <v>0</v>
      </c>
      <c r="AQ25" s="104"/>
      <c r="AV25" s="394"/>
      <c r="AW25" s="395"/>
      <c r="AX25" s="395"/>
      <c r="AY25" s="396">
        <f t="shared" si="14"/>
        <v>0</v>
      </c>
      <c r="AZ25" s="395"/>
      <c r="BA25" s="395"/>
      <c r="BB25" s="396">
        <f t="shared" si="15"/>
        <v>0</v>
      </c>
      <c r="BC25" s="389">
        <f t="shared" si="3"/>
        <v>0</v>
      </c>
      <c r="BD25" s="395"/>
      <c r="BE25" s="397">
        <f t="shared" si="4"/>
        <v>0</v>
      </c>
      <c r="BF25" s="229"/>
      <c r="BG25" s="395"/>
      <c r="BH25" s="395"/>
      <c r="BI25" s="398">
        <f>+L286</f>
        <v>0</v>
      </c>
      <c r="BJ25" s="104"/>
      <c r="BO25" s="394"/>
      <c r="BP25" s="395"/>
      <c r="BQ25" s="395"/>
      <c r="BR25" s="396">
        <f t="shared" si="16"/>
        <v>0</v>
      </c>
      <c r="BS25" s="395"/>
      <c r="BT25" s="395"/>
      <c r="BU25" s="396">
        <f t="shared" si="17"/>
        <v>0</v>
      </c>
      <c r="BV25" s="389">
        <f t="shared" si="5"/>
        <v>0</v>
      </c>
      <c r="BW25" s="395"/>
      <c r="BX25" s="397">
        <f t="shared" si="6"/>
        <v>0</v>
      </c>
      <c r="BY25" s="229"/>
      <c r="BZ25" s="395"/>
      <c r="CA25" s="395"/>
      <c r="CB25" s="398">
        <f>+M286</f>
        <v>0</v>
      </c>
      <c r="CC25" s="104"/>
      <c r="CH25" s="394"/>
      <c r="CI25" s="395"/>
      <c r="CJ25" s="395"/>
      <c r="CK25" s="396">
        <f t="shared" si="18"/>
        <v>0</v>
      </c>
      <c r="CL25" s="395"/>
      <c r="CM25" s="395"/>
      <c r="CN25" s="396">
        <f t="shared" si="19"/>
        <v>0</v>
      </c>
      <c r="CO25" s="389">
        <f t="shared" si="7"/>
        <v>0</v>
      </c>
      <c r="CP25" s="395"/>
      <c r="CQ25" s="397">
        <f t="shared" si="8"/>
        <v>0</v>
      </c>
      <c r="CR25" s="229"/>
      <c r="CS25" s="395"/>
      <c r="CT25" s="395"/>
      <c r="CU25" s="398">
        <f>+N286</f>
        <v>0</v>
      </c>
      <c r="CV25" s="104"/>
      <c r="DA25" s="394"/>
      <c r="DB25" s="395"/>
      <c r="DC25" s="395"/>
      <c r="DD25" s="396">
        <f t="shared" si="20"/>
        <v>0</v>
      </c>
      <c r="DE25" s="395"/>
      <c r="DF25" s="395"/>
      <c r="DG25" s="396">
        <f t="shared" si="21"/>
        <v>0</v>
      </c>
      <c r="DH25" s="389">
        <f t="shared" si="9"/>
        <v>0</v>
      </c>
      <c r="DI25" s="395"/>
      <c r="DJ25" s="397">
        <f t="shared" si="10"/>
        <v>0</v>
      </c>
      <c r="DK25" s="229"/>
      <c r="DL25" s="395"/>
      <c r="DM25" s="395"/>
      <c r="DN25" s="398">
        <f>+O286</f>
        <v>0</v>
      </c>
      <c r="DO25" s="104"/>
    </row>
    <row r="26" spans="1:119">
      <c r="A26" s="392" t="s">
        <v>648</v>
      </c>
      <c r="B26" s="108" t="s">
        <v>639</v>
      </c>
      <c r="C26" s="108"/>
      <c r="D26" s="108"/>
      <c r="E26" s="108"/>
      <c r="F26" s="108"/>
      <c r="G26" s="108"/>
      <c r="H26" s="108"/>
      <c r="I26" s="108"/>
      <c r="J26" s="104" t="s">
        <v>219</v>
      </c>
      <c r="K26" s="393">
        <f t="shared" ref="K26:O26" si="29">K290</f>
        <v>0</v>
      </c>
      <c r="L26" s="393">
        <f t="shared" si="29"/>
        <v>0</v>
      </c>
      <c r="M26" s="393">
        <f t="shared" si="29"/>
        <v>0</v>
      </c>
      <c r="N26" s="393">
        <f t="shared" si="29"/>
        <v>0</v>
      </c>
      <c r="O26" s="393">
        <f t="shared" si="29"/>
        <v>0</v>
      </c>
      <c r="P26" s="104"/>
      <c r="Q26" s="104"/>
      <c r="R26" s="104"/>
      <c r="S26" s="104"/>
      <c r="T26" s="104"/>
      <c r="U26" s="104"/>
      <c r="V26" s="104"/>
      <c r="W26" s="104"/>
      <c r="X26" s="104"/>
      <c r="Y26" s="104"/>
      <c r="Z26" s="104"/>
      <c r="AA26" s="104"/>
      <c r="AB26" s="104"/>
      <c r="AC26" s="394"/>
      <c r="AD26" s="395"/>
      <c r="AE26" s="395"/>
      <c r="AF26" s="396">
        <f t="shared" si="12"/>
        <v>0</v>
      </c>
      <c r="AG26" s="395"/>
      <c r="AH26" s="395"/>
      <c r="AI26" s="396">
        <f t="shared" si="13"/>
        <v>0</v>
      </c>
      <c r="AJ26" s="389">
        <f t="shared" si="1"/>
        <v>0</v>
      </c>
      <c r="AK26" s="395"/>
      <c r="AL26" s="397">
        <f t="shared" si="2"/>
        <v>0</v>
      </c>
      <c r="AM26" s="229"/>
      <c r="AN26" s="395"/>
      <c r="AO26" s="395"/>
      <c r="AP26" s="398">
        <f>+K314</f>
        <v>0</v>
      </c>
      <c r="AQ26" s="104"/>
      <c r="AV26" s="394"/>
      <c r="AW26" s="395"/>
      <c r="AX26" s="395"/>
      <c r="AY26" s="396">
        <f t="shared" si="14"/>
        <v>0</v>
      </c>
      <c r="AZ26" s="395"/>
      <c r="BA26" s="395"/>
      <c r="BB26" s="396">
        <f t="shared" si="15"/>
        <v>0</v>
      </c>
      <c r="BC26" s="389">
        <f t="shared" si="3"/>
        <v>0</v>
      </c>
      <c r="BD26" s="395"/>
      <c r="BE26" s="397">
        <f t="shared" si="4"/>
        <v>0</v>
      </c>
      <c r="BF26" s="229"/>
      <c r="BG26" s="395"/>
      <c r="BH26" s="395"/>
      <c r="BI26" s="398">
        <f>+L314</f>
        <v>0</v>
      </c>
      <c r="BJ26" s="104"/>
      <c r="BO26" s="394"/>
      <c r="BP26" s="395"/>
      <c r="BQ26" s="395"/>
      <c r="BR26" s="396">
        <f t="shared" si="16"/>
        <v>0</v>
      </c>
      <c r="BS26" s="395"/>
      <c r="BT26" s="395"/>
      <c r="BU26" s="396">
        <f t="shared" si="17"/>
        <v>0</v>
      </c>
      <c r="BV26" s="389">
        <f t="shared" si="5"/>
        <v>0</v>
      </c>
      <c r="BW26" s="395"/>
      <c r="BX26" s="397">
        <f t="shared" si="6"/>
        <v>0</v>
      </c>
      <c r="BY26" s="229"/>
      <c r="BZ26" s="395"/>
      <c r="CA26" s="395"/>
      <c r="CB26" s="398">
        <f>+M314</f>
        <v>0</v>
      </c>
      <c r="CC26" s="104"/>
      <c r="CH26" s="394"/>
      <c r="CI26" s="395"/>
      <c r="CJ26" s="395"/>
      <c r="CK26" s="396">
        <f t="shared" si="18"/>
        <v>0</v>
      </c>
      <c r="CL26" s="395"/>
      <c r="CM26" s="395"/>
      <c r="CN26" s="396">
        <f t="shared" si="19"/>
        <v>0</v>
      </c>
      <c r="CO26" s="389">
        <f t="shared" si="7"/>
        <v>0</v>
      </c>
      <c r="CP26" s="395"/>
      <c r="CQ26" s="397">
        <f t="shared" si="8"/>
        <v>0</v>
      </c>
      <c r="CR26" s="229"/>
      <c r="CS26" s="395"/>
      <c r="CT26" s="395"/>
      <c r="CU26" s="398">
        <f>+N314</f>
        <v>0</v>
      </c>
      <c r="CV26" s="104"/>
      <c r="DA26" s="394"/>
      <c r="DB26" s="395"/>
      <c r="DC26" s="395"/>
      <c r="DD26" s="396">
        <f t="shared" si="20"/>
        <v>0</v>
      </c>
      <c r="DE26" s="395"/>
      <c r="DF26" s="395"/>
      <c r="DG26" s="396">
        <f t="shared" si="21"/>
        <v>0</v>
      </c>
      <c r="DH26" s="389">
        <f t="shared" si="9"/>
        <v>0</v>
      </c>
      <c r="DI26" s="395"/>
      <c r="DJ26" s="397">
        <f t="shared" si="10"/>
        <v>0</v>
      </c>
      <c r="DK26" s="229"/>
      <c r="DL26" s="395"/>
      <c r="DM26" s="395"/>
      <c r="DN26" s="398">
        <f>+O314</f>
        <v>0</v>
      </c>
      <c r="DO26" s="104"/>
    </row>
    <row r="27" spans="1:119">
      <c r="A27" s="392" t="s">
        <v>649</v>
      </c>
      <c r="B27" s="108" t="s">
        <v>639</v>
      </c>
      <c r="C27" s="108"/>
      <c r="D27" s="108"/>
      <c r="E27" s="108"/>
      <c r="F27" s="108"/>
      <c r="G27" s="108"/>
      <c r="H27" s="108"/>
      <c r="I27" s="108"/>
      <c r="J27" s="104" t="s">
        <v>219</v>
      </c>
      <c r="K27" s="393">
        <f t="shared" ref="K27:O27" si="30">K318</f>
        <v>0</v>
      </c>
      <c r="L27" s="393">
        <f t="shared" si="30"/>
        <v>0</v>
      </c>
      <c r="M27" s="393">
        <f t="shared" si="30"/>
        <v>0</v>
      </c>
      <c r="N27" s="393">
        <f t="shared" si="30"/>
        <v>0</v>
      </c>
      <c r="O27" s="393">
        <f t="shared" si="30"/>
        <v>0</v>
      </c>
      <c r="AC27" s="394"/>
      <c r="AD27" s="395"/>
      <c r="AE27" s="395"/>
      <c r="AF27" s="396">
        <f t="shared" si="12"/>
        <v>0</v>
      </c>
      <c r="AG27" s="395"/>
      <c r="AH27" s="395"/>
      <c r="AI27" s="396">
        <f t="shared" si="13"/>
        <v>0</v>
      </c>
      <c r="AJ27" s="389">
        <f t="shared" si="1"/>
        <v>0</v>
      </c>
      <c r="AK27" s="395"/>
      <c r="AL27" s="397">
        <f t="shared" si="2"/>
        <v>0</v>
      </c>
      <c r="AM27" s="229"/>
      <c r="AN27" s="395"/>
      <c r="AO27" s="395"/>
      <c r="AP27" s="398">
        <f>+K342</f>
        <v>0</v>
      </c>
      <c r="AQ27" s="104"/>
      <c r="AV27" s="394"/>
      <c r="AW27" s="395"/>
      <c r="AX27" s="395"/>
      <c r="AY27" s="396">
        <f t="shared" si="14"/>
        <v>0</v>
      </c>
      <c r="AZ27" s="395"/>
      <c r="BA27" s="395"/>
      <c r="BB27" s="396">
        <f t="shared" si="15"/>
        <v>0</v>
      </c>
      <c r="BC27" s="389">
        <f t="shared" si="3"/>
        <v>0</v>
      </c>
      <c r="BD27" s="395"/>
      <c r="BE27" s="397">
        <f t="shared" si="4"/>
        <v>0</v>
      </c>
      <c r="BF27" s="229"/>
      <c r="BG27" s="395"/>
      <c r="BH27" s="395"/>
      <c r="BI27" s="398">
        <f>+L342</f>
        <v>0</v>
      </c>
      <c r="BJ27" s="104"/>
      <c r="BO27" s="394"/>
      <c r="BP27" s="395"/>
      <c r="BQ27" s="395"/>
      <c r="BR27" s="396">
        <f t="shared" si="16"/>
        <v>0</v>
      </c>
      <c r="BS27" s="395"/>
      <c r="BT27" s="395"/>
      <c r="BU27" s="396">
        <f t="shared" si="17"/>
        <v>0</v>
      </c>
      <c r="BV27" s="389">
        <f t="shared" si="5"/>
        <v>0</v>
      </c>
      <c r="BW27" s="395"/>
      <c r="BX27" s="397">
        <f t="shared" si="6"/>
        <v>0</v>
      </c>
      <c r="BY27" s="229"/>
      <c r="BZ27" s="395"/>
      <c r="CA27" s="395"/>
      <c r="CB27" s="398">
        <f>+M342</f>
        <v>0</v>
      </c>
      <c r="CC27" s="104"/>
      <c r="CH27" s="394"/>
      <c r="CI27" s="395"/>
      <c r="CJ27" s="395"/>
      <c r="CK27" s="396">
        <f>SUM(CH27:CJ27)</f>
        <v>0</v>
      </c>
      <c r="CL27" s="395"/>
      <c r="CM27" s="395"/>
      <c r="CN27" s="396">
        <f t="shared" si="19"/>
        <v>0</v>
      </c>
      <c r="CO27" s="389">
        <f t="shared" si="7"/>
        <v>0</v>
      </c>
      <c r="CP27" s="395"/>
      <c r="CQ27" s="397">
        <f t="shared" si="8"/>
        <v>0</v>
      </c>
      <c r="CR27" s="229"/>
      <c r="CS27" s="395"/>
      <c r="CT27" s="395"/>
      <c r="CU27" s="398">
        <f>+N342</f>
        <v>0</v>
      </c>
      <c r="CV27" s="104"/>
      <c r="DA27" s="394"/>
      <c r="DB27" s="395"/>
      <c r="DC27" s="395"/>
      <c r="DD27" s="396">
        <f t="shared" si="20"/>
        <v>0</v>
      </c>
      <c r="DE27" s="395"/>
      <c r="DF27" s="395"/>
      <c r="DG27" s="396">
        <f t="shared" si="21"/>
        <v>0</v>
      </c>
      <c r="DH27" s="389">
        <f t="shared" si="9"/>
        <v>0</v>
      </c>
      <c r="DI27" s="395"/>
      <c r="DJ27" s="397">
        <f>DM27-SUM(DK27:DL27)</f>
        <v>0</v>
      </c>
      <c r="DK27" s="229"/>
      <c r="DL27" s="395"/>
      <c r="DM27" s="395"/>
      <c r="DN27" s="398">
        <f>+O342</f>
        <v>0</v>
      </c>
      <c r="DO27" s="104"/>
    </row>
    <row r="28" spans="1:119">
      <c r="A28" s="392" t="s">
        <v>650</v>
      </c>
      <c r="B28" s="108" t="s">
        <v>639</v>
      </c>
      <c r="C28" s="108"/>
      <c r="D28" s="108"/>
      <c r="E28" s="108"/>
      <c r="F28" s="108"/>
      <c r="G28" s="108"/>
      <c r="H28" s="108"/>
      <c r="I28" s="108"/>
      <c r="J28" s="104" t="s">
        <v>219</v>
      </c>
      <c r="K28" s="393">
        <f t="shared" ref="K28:O28" si="31">K346</f>
        <v>0</v>
      </c>
      <c r="L28" s="393">
        <f t="shared" si="31"/>
        <v>0</v>
      </c>
      <c r="M28" s="393">
        <f t="shared" si="31"/>
        <v>0</v>
      </c>
      <c r="N28" s="393">
        <f t="shared" si="31"/>
        <v>0</v>
      </c>
      <c r="O28" s="393">
        <f t="shared" si="31"/>
        <v>0</v>
      </c>
      <c r="AC28" s="394"/>
      <c r="AD28" s="395"/>
      <c r="AE28" s="395"/>
      <c r="AF28" s="396">
        <f t="shared" si="12"/>
        <v>0</v>
      </c>
      <c r="AG28" s="395"/>
      <c r="AH28" s="395"/>
      <c r="AI28" s="396">
        <f t="shared" si="13"/>
        <v>0</v>
      </c>
      <c r="AJ28" s="389">
        <f t="shared" si="1"/>
        <v>0</v>
      </c>
      <c r="AK28" s="395"/>
      <c r="AL28" s="397">
        <f t="shared" si="2"/>
        <v>0</v>
      </c>
      <c r="AM28" s="229"/>
      <c r="AN28" s="395"/>
      <c r="AO28" s="395"/>
      <c r="AP28" s="398">
        <f>+K370</f>
        <v>0</v>
      </c>
      <c r="AQ28" s="104"/>
      <c r="AV28" s="394"/>
      <c r="AW28" s="395"/>
      <c r="AX28" s="395"/>
      <c r="AY28" s="396">
        <f t="shared" si="14"/>
        <v>0</v>
      </c>
      <c r="AZ28" s="395"/>
      <c r="BA28" s="395"/>
      <c r="BB28" s="396">
        <f t="shared" si="15"/>
        <v>0</v>
      </c>
      <c r="BC28" s="389">
        <f t="shared" si="3"/>
        <v>0</v>
      </c>
      <c r="BD28" s="395"/>
      <c r="BE28" s="397">
        <f t="shared" si="4"/>
        <v>0</v>
      </c>
      <c r="BF28" s="229"/>
      <c r="BG28" s="395"/>
      <c r="BH28" s="395"/>
      <c r="BI28" s="398">
        <f>+L370</f>
        <v>0</v>
      </c>
      <c r="BJ28" s="104"/>
      <c r="BO28" s="394"/>
      <c r="BP28" s="395"/>
      <c r="BQ28" s="395"/>
      <c r="BR28" s="396">
        <f t="shared" si="16"/>
        <v>0</v>
      </c>
      <c r="BS28" s="395"/>
      <c r="BT28" s="395"/>
      <c r="BU28" s="396">
        <f t="shared" si="17"/>
        <v>0</v>
      </c>
      <c r="BV28" s="389">
        <f t="shared" si="5"/>
        <v>0</v>
      </c>
      <c r="BW28" s="395"/>
      <c r="BX28" s="397">
        <f t="shared" si="6"/>
        <v>0</v>
      </c>
      <c r="BY28" s="229"/>
      <c r="BZ28" s="395"/>
      <c r="CA28" s="395"/>
      <c r="CB28" s="398">
        <f>+M370</f>
        <v>0</v>
      </c>
      <c r="CC28" s="104"/>
      <c r="CH28" s="394"/>
      <c r="CI28" s="395"/>
      <c r="CJ28" s="395"/>
      <c r="CK28" s="396">
        <f t="shared" si="18"/>
        <v>0</v>
      </c>
      <c r="CL28" s="395"/>
      <c r="CM28" s="395"/>
      <c r="CN28" s="396">
        <f t="shared" si="19"/>
        <v>0</v>
      </c>
      <c r="CO28" s="389">
        <f t="shared" si="7"/>
        <v>0</v>
      </c>
      <c r="CP28" s="395"/>
      <c r="CQ28" s="397">
        <f t="shared" si="8"/>
        <v>0</v>
      </c>
      <c r="CR28" s="229"/>
      <c r="CS28" s="395"/>
      <c r="CT28" s="395"/>
      <c r="CU28" s="398">
        <f>+N370</f>
        <v>0</v>
      </c>
      <c r="CV28" s="104"/>
      <c r="DA28" s="394"/>
      <c r="DB28" s="395"/>
      <c r="DC28" s="395"/>
      <c r="DD28" s="396">
        <f t="shared" si="20"/>
        <v>0</v>
      </c>
      <c r="DE28" s="395"/>
      <c r="DF28" s="395"/>
      <c r="DG28" s="396">
        <f t="shared" si="21"/>
        <v>0</v>
      </c>
      <c r="DH28" s="389">
        <f t="shared" si="9"/>
        <v>0</v>
      </c>
      <c r="DI28" s="395"/>
      <c r="DJ28" s="397">
        <f t="shared" si="10"/>
        <v>0</v>
      </c>
      <c r="DK28" s="229"/>
      <c r="DL28" s="395"/>
      <c r="DM28" s="395"/>
      <c r="DN28" s="398">
        <f>+O370</f>
        <v>0</v>
      </c>
      <c r="DO28" s="104"/>
    </row>
    <row r="29" spans="1:119">
      <c r="A29" s="392" t="s">
        <v>651</v>
      </c>
      <c r="B29" s="108" t="s">
        <v>639</v>
      </c>
      <c r="C29" s="108"/>
      <c r="D29" s="108"/>
      <c r="E29" s="108"/>
      <c r="F29" s="108"/>
      <c r="G29" s="108"/>
      <c r="H29" s="108"/>
      <c r="I29" s="108"/>
      <c r="J29" s="104" t="s">
        <v>219</v>
      </c>
      <c r="K29" s="393">
        <f t="shared" ref="K29:O29" si="32">K374</f>
        <v>0</v>
      </c>
      <c r="L29" s="393">
        <f t="shared" si="32"/>
        <v>0</v>
      </c>
      <c r="M29" s="393">
        <f t="shared" si="32"/>
        <v>0</v>
      </c>
      <c r="N29" s="393">
        <f t="shared" si="32"/>
        <v>0</v>
      </c>
      <c r="O29" s="393">
        <f t="shared" si="32"/>
        <v>0</v>
      </c>
      <c r="P29" s="104"/>
      <c r="Q29" s="104"/>
      <c r="R29" s="104"/>
      <c r="S29" s="104"/>
      <c r="T29" s="104"/>
      <c r="U29" s="104"/>
      <c r="V29" s="104"/>
      <c r="W29" s="104"/>
      <c r="X29" s="104"/>
      <c r="Y29" s="104"/>
      <c r="Z29" s="104"/>
      <c r="AA29" s="104"/>
      <c r="AB29" s="104"/>
      <c r="AC29" s="394"/>
      <c r="AD29" s="395"/>
      <c r="AE29" s="395"/>
      <c r="AF29" s="396">
        <f t="shared" si="12"/>
        <v>0</v>
      </c>
      <c r="AG29" s="395"/>
      <c r="AH29" s="395"/>
      <c r="AI29" s="396">
        <f t="shared" si="13"/>
        <v>0</v>
      </c>
      <c r="AJ29" s="389">
        <f t="shared" si="1"/>
        <v>0</v>
      </c>
      <c r="AK29" s="395"/>
      <c r="AL29" s="397">
        <f t="shared" si="2"/>
        <v>0</v>
      </c>
      <c r="AM29" s="229"/>
      <c r="AN29" s="395"/>
      <c r="AO29" s="395"/>
      <c r="AP29" s="398">
        <f>+K398</f>
        <v>0</v>
      </c>
      <c r="AQ29" s="104"/>
      <c r="AV29" s="394"/>
      <c r="AW29" s="395"/>
      <c r="AX29" s="395"/>
      <c r="AY29" s="396">
        <f t="shared" si="14"/>
        <v>0</v>
      </c>
      <c r="AZ29" s="395"/>
      <c r="BA29" s="395"/>
      <c r="BB29" s="396">
        <f t="shared" si="15"/>
        <v>0</v>
      </c>
      <c r="BC29" s="389">
        <f t="shared" si="3"/>
        <v>0</v>
      </c>
      <c r="BD29" s="395"/>
      <c r="BE29" s="397">
        <f t="shared" si="4"/>
        <v>0</v>
      </c>
      <c r="BF29" s="229"/>
      <c r="BG29" s="395"/>
      <c r="BH29" s="395"/>
      <c r="BI29" s="398">
        <f>+L398</f>
        <v>0</v>
      </c>
      <c r="BJ29" s="104"/>
      <c r="BO29" s="394"/>
      <c r="BP29" s="395"/>
      <c r="BQ29" s="395"/>
      <c r="BR29" s="396">
        <f t="shared" si="16"/>
        <v>0</v>
      </c>
      <c r="BS29" s="395"/>
      <c r="BT29" s="395"/>
      <c r="BU29" s="396">
        <f t="shared" si="17"/>
        <v>0</v>
      </c>
      <c r="BV29" s="389">
        <f t="shared" si="5"/>
        <v>0</v>
      </c>
      <c r="BW29" s="395"/>
      <c r="BX29" s="397">
        <f t="shared" si="6"/>
        <v>0</v>
      </c>
      <c r="BY29" s="229"/>
      <c r="BZ29" s="395"/>
      <c r="CA29" s="395"/>
      <c r="CB29" s="398">
        <f>+M398</f>
        <v>0</v>
      </c>
      <c r="CC29" s="104"/>
      <c r="CH29" s="394"/>
      <c r="CI29" s="395"/>
      <c r="CJ29" s="395"/>
      <c r="CK29" s="396">
        <f t="shared" si="18"/>
        <v>0</v>
      </c>
      <c r="CL29" s="395"/>
      <c r="CM29" s="395"/>
      <c r="CN29" s="396">
        <f t="shared" si="19"/>
        <v>0</v>
      </c>
      <c r="CO29" s="389">
        <f t="shared" si="7"/>
        <v>0</v>
      </c>
      <c r="CP29" s="395"/>
      <c r="CQ29" s="397">
        <f t="shared" si="8"/>
        <v>0</v>
      </c>
      <c r="CR29" s="229"/>
      <c r="CS29" s="395"/>
      <c r="CT29" s="395"/>
      <c r="CU29" s="398">
        <f>+N398</f>
        <v>0</v>
      </c>
      <c r="CV29" s="104"/>
      <c r="DA29" s="394"/>
      <c r="DB29" s="395"/>
      <c r="DC29" s="395"/>
      <c r="DD29" s="396">
        <f t="shared" si="20"/>
        <v>0</v>
      </c>
      <c r="DE29" s="395"/>
      <c r="DF29" s="395"/>
      <c r="DG29" s="396">
        <f t="shared" si="21"/>
        <v>0</v>
      </c>
      <c r="DH29" s="389">
        <f t="shared" si="9"/>
        <v>0</v>
      </c>
      <c r="DI29" s="395"/>
      <c r="DJ29" s="397">
        <f t="shared" si="10"/>
        <v>0</v>
      </c>
      <c r="DK29" s="229"/>
      <c r="DL29" s="395"/>
      <c r="DM29" s="395"/>
      <c r="DN29" s="398">
        <f>+O398</f>
        <v>0</v>
      </c>
      <c r="DO29" s="104"/>
    </row>
    <row r="30" spans="1:119">
      <c r="A30" s="392" t="s">
        <v>652</v>
      </c>
      <c r="B30" s="108" t="s">
        <v>639</v>
      </c>
      <c r="C30" s="108"/>
      <c r="D30" s="108"/>
      <c r="E30" s="108"/>
      <c r="F30" s="108"/>
      <c r="G30" s="108"/>
      <c r="H30" s="108"/>
      <c r="I30" s="108"/>
      <c r="J30" s="104" t="s">
        <v>219</v>
      </c>
      <c r="K30" s="393">
        <f t="shared" ref="K30:O30" si="33">K402</f>
        <v>0</v>
      </c>
      <c r="L30" s="393">
        <f t="shared" si="33"/>
        <v>0</v>
      </c>
      <c r="M30" s="393">
        <f t="shared" si="33"/>
        <v>0</v>
      </c>
      <c r="N30" s="393">
        <f t="shared" si="33"/>
        <v>0</v>
      </c>
      <c r="O30" s="393">
        <f t="shared" si="33"/>
        <v>0</v>
      </c>
      <c r="P30" s="104"/>
      <c r="Q30" s="104"/>
      <c r="R30" s="104"/>
      <c r="S30" s="104"/>
      <c r="T30" s="104"/>
      <c r="U30" s="104"/>
      <c r="V30" s="104"/>
      <c r="W30" s="104"/>
      <c r="X30" s="104"/>
      <c r="Y30" s="104"/>
      <c r="Z30" s="104"/>
      <c r="AA30" s="104"/>
      <c r="AB30" s="104"/>
      <c r="AC30" s="394"/>
      <c r="AD30" s="395"/>
      <c r="AE30" s="395"/>
      <c r="AF30" s="396">
        <f t="shared" si="12"/>
        <v>0</v>
      </c>
      <c r="AG30" s="395"/>
      <c r="AH30" s="395"/>
      <c r="AI30" s="396">
        <f t="shared" si="13"/>
        <v>0</v>
      </c>
      <c r="AJ30" s="389">
        <f t="shared" si="1"/>
        <v>0</v>
      </c>
      <c r="AK30" s="395"/>
      <c r="AL30" s="397">
        <f t="shared" si="2"/>
        <v>0</v>
      </c>
      <c r="AM30" s="229"/>
      <c r="AN30" s="395"/>
      <c r="AO30" s="395"/>
      <c r="AP30" s="398">
        <f>+K426</f>
        <v>0</v>
      </c>
      <c r="AQ30" s="104"/>
      <c r="AV30" s="394"/>
      <c r="AW30" s="395"/>
      <c r="AX30" s="395"/>
      <c r="AY30" s="396">
        <f t="shared" si="14"/>
        <v>0</v>
      </c>
      <c r="AZ30" s="395"/>
      <c r="BA30" s="395"/>
      <c r="BB30" s="396">
        <f t="shared" si="15"/>
        <v>0</v>
      </c>
      <c r="BC30" s="389">
        <f t="shared" si="3"/>
        <v>0</v>
      </c>
      <c r="BD30" s="395"/>
      <c r="BE30" s="397">
        <f t="shared" si="4"/>
        <v>0</v>
      </c>
      <c r="BF30" s="229"/>
      <c r="BG30" s="395"/>
      <c r="BH30" s="395"/>
      <c r="BI30" s="398">
        <f>+L426</f>
        <v>0</v>
      </c>
      <c r="BJ30" s="104"/>
      <c r="BO30" s="394"/>
      <c r="BP30" s="395"/>
      <c r="BQ30" s="395"/>
      <c r="BR30" s="396">
        <f t="shared" si="16"/>
        <v>0</v>
      </c>
      <c r="BS30" s="395"/>
      <c r="BT30" s="395"/>
      <c r="BU30" s="396">
        <f t="shared" si="17"/>
        <v>0</v>
      </c>
      <c r="BV30" s="389">
        <f t="shared" si="5"/>
        <v>0</v>
      </c>
      <c r="BW30" s="395"/>
      <c r="BX30" s="397">
        <f t="shared" si="6"/>
        <v>0</v>
      </c>
      <c r="BY30" s="229"/>
      <c r="BZ30" s="395"/>
      <c r="CA30" s="395"/>
      <c r="CB30" s="398">
        <f>+M426</f>
        <v>0</v>
      </c>
      <c r="CC30" s="104"/>
      <c r="CH30" s="394"/>
      <c r="CI30" s="395"/>
      <c r="CJ30" s="395"/>
      <c r="CK30" s="396">
        <f t="shared" si="18"/>
        <v>0</v>
      </c>
      <c r="CL30" s="395"/>
      <c r="CM30" s="395"/>
      <c r="CN30" s="396">
        <f t="shared" si="19"/>
        <v>0</v>
      </c>
      <c r="CO30" s="389">
        <f>CQ30-CP30</f>
        <v>0</v>
      </c>
      <c r="CP30" s="395"/>
      <c r="CQ30" s="397">
        <f t="shared" si="8"/>
        <v>0</v>
      </c>
      <c r="CR30" s="229"/>
      <c r="CS30" s="395"/>
      <c r="CT30" s="395"/>
      <c r="CU30" s="398">
        <f>+N426</f>
        <v>0</v>
      </c>
      <c r="CV30" s="104"/>
      <c r="DA30" s="394"/>
      <c r="DB30" s="395"/>
      <c r="DC30" s="395"/>
      <c r="DD30" s="396">
        <f>SUM(DA30:DC30)</f>
        <v>0</v>
      </c>
      <c r="DE30" s="395"/>
      <c r="DF30" s="395"/>
      <c r="DG30" s="396">
        <f t="shared" si="21"/>
        <v>0</v>
      </c>
      <c r="DH30" s="389">
        <f t="shared" si="9"/>
        <v>0</v>
      </c>
      <c r="DI30" s="395"/>
      <c r="DJ30" s="397">
        <f t="shared" si="10"/>
        <v>0</v>
      </c>
      <c r="DK30" s="229"/>
      <c r="DL30" s="395"/>
      <c r="DM30" s="395"/>
      <c r="DN30" s="398">
        <f>+O426</f>
        <v>0</v>
      </c>
      <c r="DO30" s="104"/>
    </row>
    <row r="31" spans="1:119">
      <c r="A31" s="392" t="s">
        <v>653</v>
      </c>
      <c r="B31" s="108" t="s">
        <v>639</v>
      </c>
      <c r="C31" s="108"/>
      <c r="D31" s="108"/>
      <c r="E31" s="108"/>
      <c r="F31" s="108"/>
      <c r="G31" s="108"/>
      <c r="H31" s="108"/>
      <c r="I31" s="108"/>
      <c r="J31" s="104" t="s">
        <v>219</v>
      </c>
      <c r="K31" s="393">
        <f t="shared" ref="K31:O31" si="34">K430</f>
        <v>0</v>
      </c>
      <c r="L31" s="393">
        <f t="shared" si="34"/>
        <v>0</v>
      </c>
      <c r="M31" s="393">
        <f t="shared" si="34"/>
        <v>0</v>
      </c>
      <c r="N31" s="393">
        <f t="shared" si="34"/>
        <v>0</v>
      </c>
      <c r="O31" s="393">
        <f t="shared" si="34"/>
        <v>0</v>
      </c>
      <c r="P31" s="108"/>
      <c r="Q31" s="108"/>
      <c r="R31" s="108"/>
      <c r="S31" s="108"/>
      <c r="T31" s="108"/>
      <c r="U31" s="108"/>
      <c r="V31" s="108"/>
      <c r="W31" s="108"/>
      <c r="X31" s="108"/>
      <c r="Y31" s="108"/>
      <c r="Z31" s="108"/>
      <c r="AA31" s="108"/>
      <c r="AB31" s="108"/>
      <c r="AC31" s="394"/>
      <c r="AD31" s="395"/>
      <c r="AE31" s="395"/>
      <c r="AF31" s="396">
        <f t="shared" si="12"/>
        <v>0</v>
      </c>
      <c r="AG31" s="395"/>
      <c r="AH31" s="395"/>
      <c r="AI31" s="396">
        <f t="shared" si="13"/>
        <v>0</v>
      </c>
      <c r="AJ31" s="389">
        <f t="shared" si="1"/>
        <v>0</v>
      </c>
      <c r="AK31" s="395"/>
      <c r="AL31" s="397">
        <f t="shared" si="2"/>
        <v>0</v>
      </c>
      <c r="AM31" s="229"/>
      <c r="AN31" s="395"/>
      <c r="AO31" s="395"/>
      <c r="AP31" s="398">
        <f>+K454</f>
        <v>0</v>
      </c>
      <c r="AQ31" s="108"/>
      <c r="AV31" s="394"/>
      <c r="AW31" s="395"/>
      <c r="AX31" s="395"/>
      <c r="AY31" s="396">
        <f t="shared" si="14"/>
        <v>0</v>
      </c>
      <c r="AZ31" s="395"/>
      <c r="BA31" s="395"/>
      <c r="BB31" s="396">
        <f t="shared" si="15"/>
        <v>0</v>
      </c>
      <c r="BC31" s="389">
        <f t="shared" si="3"/>
        <v>0</v>
      </c>
      <c r="BD31" s="395"/>
      <c r="BE31" s="397">
        <f t="shared" si="4"/>
        <v>0</v>
      </c>
      <c r="BF31" s="229"/>
      <c r="BG31" s="395"/>
      <c r="BH31" s="395"/>
      <c r="BI31" s="398">
        <f>+L454</f>
        <v>0</v>
      </c>
      <c r="BJ31" s="108"/>
      <c r="BO31" s="394"/>
      <c r="BP31" s="395"/>
      <c r="BQ31" s="395"/>
      <c r="BR31" s="396">
        <f t="shared" si="16"/>
        <v>0</v>
      </c>
      <c r="BS31" s="395"/>
      <c r="BT31" s="395"/>
      <c r="BU31" s="396">
        <f t="shared" si="17"/>
        <v>0</v>
      </c>
      <c r="BV31" s="389">
        <f t="shared" si="5"/>
        <v>0</v>
      </c>
      <c r="BW31" s="395"/>
      <c r="BX31" s="397">
        <f t="shared" si="6"/>
        <v>0</v>
      </c>
      <c r="BY31" s="229"/>
      <c r="BZ31" s="395"/>
      <c r="CA31" s="395"/>
      <c r="CB31" s="398">
        <f>+M454</f>
        <v>0</v>
      </c>
      <c r="CC31" s="108"/>
      <c r="CH31" s="394"/>
      <c r="CI31" s="395"/>
      <c r="CJ31" s="395"/>
      <c r="CK31" s="396">
        <f t="shared" si="18"/>
        <v>0</v>
      </c>
      <c r="CL31" s="395"/>
      <c r="CM31" s="395"/>
      <c r="CN31" s="396">
        <f t="shared" si="19"/>
        <v>0</v>
      </c>
      <c r="CO31" s="389">
        <f t="shared" si="7"/>
        <v>0</v>
      </c>
      <c r="CP31" s="395"/>
      <c r="CQ31" s="397">
        <f t="shared" si="8"/>
        <v>0</v>
      </c>
      <c r="CR31" s="229"/>
      <c r="CS31" s="395"/>
      <c r="CT31" s="395"/>
      <c r="CU31" s="398">
        <f>+N454</f>
        <v>0</v>
      </c>
      <c r="CV31" s="108"/>
      <c r="DA31" s="394"/>
      <c r="DB31" s="395"/>
      <c r="DC31" s="395"/>
      <c r="DD31" s="396">
        <f t="shared" si="20"/>
        <v>0</v>
      </c>
      <c r="DE31" s="395"/>
      <c r="DF31" s="395"/>
      <c r="DG31" s="396">
        <f t="shared" si="21"/>
        <v>0</v>
      </c>
      <c r="DH31" s="389">
        <f t="shared" si="9"/>
        <v>0</v>
      </c>
      <c r="DI31" s="395"/>
      <c r="DJ31" s="397">
        <f t="shared" si="10"/>
        <v>0</v>
      </c>
      <c r="DK31" s="229"/>
      <c r="DL31" s="395"/>
      <c r="DM31" s="395"/>
      <c r="DN31" s="398">
        <f>+O454</f>
        <v>0</v>
      </c>
      <c r="DO31" s="108"/>
    </row>
    <row r="32" spans="1:119">
      <c r="A32" s="110" t="s">
        <v>234</v>
      </c>
      <c r="B32" s="108"/>
      <c r="C32" s="108"/>
      <c r="D32" s="108"/>
      <c r="E32" s="108"/>
      <c r="F32" s="108"/>
      <c r="G32" s="108"/>
      <c r="H32" s="108"/>
      <c r="I32" s="108"/>
      <c r="J32" s="104" t="s">
        <v>219</v>
      </c>
      <c r="K32" s="399">
        <f>SUM(K17:K31)</f>
        <v>0</v>
      </c>
      <c r="L32" s="399">
        <f>SUM(L17:L31)</f>
        <v>0</v>
      </c>
      <c r="M32" s="399">
        <f>SUM(M17:M31)</f>
        <v>0</v>
      </c>
      <c r="N32" s="399">
        <f>SUM(N17:N31)</f>
        <v>0</v>
      </c>
      <c r="O32" s="399">
        <f>SUM(O17:O31)</f>
        <v>0</v>
      </c>
      <c r="P32" s="108"/>
      <c r="Q32" s="108"/>
      <c r="R32" s="108"/>
      <c r="S32" s="108"/>
      <c r="T32" s="108"/>
      <c r="U32" s="108"/>
      <c r="V32" s="108"/>
      <c r="W32" s="108"/>
      <c r="X32" s="108"/>
      <c r="Y32" s="108"/>
      <c r="Z32" s="108"/>
      <c r="AA32" s="108"/>
      <c r="AB32" s="108"/>
      <c r="AC32" s="397">
        <f t="shared" ref="AC32:AO32" si="35">SUM(AC17:AC31)</f>
        <v>0</v>
      </c>
      <c r="AD32" s="397">
        <f t="shared" si="35"/>
        <v>0</v>
      </c>
      <c r="AE32" s="397">
        <f t="shared" si="35"/>
        <v>0</v>
      </c>
      <c r="AF32" s="397">
        <f t="shared" si="35"/>
        <v>0</v>
      </c>
      <c r="AG32" s="397">
        <f t="shared" si="35"/>
        <v>0</v>
      </c>
      <c r="AH32" s="397">
        <f t="shared" si="35"/>
        <v>0</v>
      </c>
      <c r="AI32" s="397">
        <f t="shared" si="35"/>
        <v>0</v>
      </c>
      <c r="AJ32" s="389">
        <f t="shared" si="35"/>
        <v>0</v>
      </c>
      <c r="AK32" s="397">
        <f t="shared" si="35"/>
        <v>0</v>
      </c>
      <c r="AL32" s="397">
        <f t="shared" si="35"/>
        <v>0</v>
      </c>
      <c r="AM32" s="229"/>
      <c r="AN32" s="397">
        <f t="shared" si="35"/>
        <v>0</v>
      </c>
      <c r="AO32" s="397">
        <f t="shared" si="35"/>
        <v>0</v>
      </c>
      <c r="AP32" s="109"/>
      <c r="AQ32" s="108"/>
      <c r="AV32" s="397">
        <f t="shared" ref="AV32:BE32" si="36">SUM(AV17:AV31)</f>
        <v>0</v>
      </c>
      <c r="AW32" s="397">
        <f t="shared" si="36"/>
        <v>0</v>
      </c>
      <c r="AX32" s="397">
        <f t="shared" si="36"/>
        <v>0</v>
      </c>
      <c r="AY32" s="397">
        <f t="shared" si="36"/>
        <v>0</v>
      </c>
      <c r="AZ32" s="397">
        <f t="shared" si="36"/>
        <v>0</v>
      </c>
      <c r="BA32" s="397">
        <f t="shared" si="36"/>
        <v>0</v>
      </c>
      <c r="BB32" s="397">
        <f t="shared" si="36"/>
        <v>0</v>
      </c>
      <c r="BC32" s="389">
        <f t="shared" si="36"/>
        <v>0</v>
      </c>
      <c r="BD32" s="397">
        <f t="shared" si="36"/>
        <v>0</v>
      </c>
      <c r="BE32" s="397">
        <f t="shared" si="36"/>
        <v>0</v>
      </c>
      <c r="BF32" s="229"/>
      <c r="BG32" s="397">
        <f t="shared" ref="BG32:BH32" si="37">SUM(BG17:BG31)</f>
        <v>0</v>
      </c>
      <c r="BH32" s="397">
        <f t="shared" si="37"/>
        <v>0</v>
      </c>
      <c r="BI32" s="109"/>
      <c r="BJ32" s="108"/>
      <c r="BO32" s="397">
        <f t="shared" ref="BO32:BW32" si="38">SUM(BO17:BO31)</f>
        <v>0</v>
      </c>
      <c r="BP32" s="397">
        <f t="shared" si="38"/>
        <v>0</v>
      </c>
      <c r="BQ32" s="397">
        <f t="shared" si="38"/>
        <v>0</v>
      </c>
      <c r="BR32" s="397">
        <f t="shared" si="38"/>
        <v>0</v>
      </c>
      <c r="BS32" s="397">
        <f t="shared" si="38"/>
        <v>0</v>
      </c>
      <c r="BT32" s="397">
        <f t="shared" si="38"/>
        <v>0</v>
      </c>
      <c r="BU32" s="397">
        <f t="shared" si="38"/>
        <v>0</v>
      </c>
      <c r="BV32" s="389">
        <f t="shared" si="38"/>
        <v>0</v>
      </c>
      <c r="BW32" s="397">
        <f t="shared" si="38"/>
        <v>0</v>
      </c>
      <c r="BX32" s="397">
        <f>SUM(BX17:BX31)</f>
        <v>0</v>
      </c>
      <c r="BY32" s="229"/>
      <c r="BZ32" s="397">
        <f t="shared" ref="BZ32:CA32" si="39">SUM(BZ17:BZ31)</f>
        <v>0</v>
      </c>
      <c r="CA32" s="397">
        <f t="shared" si="39"/>
        <v>0</v>
      </c>
      <c r="CB32" s="109"/>
      <c r="CC32" s="108"/>
      <c r="CH32" s="397">
        <f t="shared" ref="CH32:CQ32" si="40">SUM(CH17:CH31)</f>
        <v>0</v>
      </c>
      <c r="CI32" s="397">
        <f t="shared" si="40"/>
        <v>0</v>
      </c>
      <c r="CJ32" s="397">
        <f t="shared" si="40"/>
        <v>0</v>
      </c>
      <c r="CK32" s="397">
        <f t="shared" si="40"/>
        <v>0</v>
      </c>
      <c r="CL32" s="397">
        <f t="shared" si="40"/>
        <v>0</v>
      </c>
      <c r="CM32" s="397">
        <f t="shared" si="40"/>
        <v>0</v>
      </c>
      <c r="CN32" s="397">
        <f t="shared" si="40"/>
        <v>0</v>
      </c>
      <c r="CO32" s="389">
        <f t="shared" si="40"/>
        <v>0</v>
      </c>
      <c r="CP32" s="397">
        <f>SUM(CP17:CP31)</f>
        <v>0</v>
      </c>
      <c r="CQ32" s="397">
        <f t="shared" si="40"/>
        <v>0</v>
      </c>
      <c r="CR32" s="229"/>
      <c r="CS32" s="397">
        <f t="shared" ref="CS32:CT32" si="41">SUM(CS17:CS31)</f>
        <v>0</v>
      </c>
      <c r="CT32" s="397">
        <f t="shared" si="41"/>
        <v>0</v>
      </c>
      <c r="CU32" s="109"/>
      <c r="CV32" s="108"/>
      <c r="DA32" s="397">
        <f t="shared" ref="DA32:DJ32" si="42">SUM(DA17:DA31)</f>
        <v>0</v>
      </c>
      <c r="DB32" s="397">
        <f t="shared" si="42"/>
        <v>0</v>
      </c>
      <c r="DC32" s="397">
        <f t="shared" si="42"/>
        <v>0</v>
      </c>
      <c r="DD32" s="397">
        <f t="shared" si="42"/>
        <v>0</v>
      </c>
      <c r="DE32" s="397">
        <f t="shared" si="42"/>
        <v>0</v>
      </c>
      <c r="DF32" s="397">
        <f t="shared" si="42"/>
        <v>0</v>
      </c>
      <c r="DG32" s="397">
        <f t="shared" si="42"/>
        <v>0</v>
      </c>
      <c r="DH32" s="389">
        <f t="shared" si="42"/>
        <v>0</v>
      </c>
      <c r="DI32" s="397">
        <f t="shared" si="42"/>
        <v>0</v>
      </c>
      <c r="DJ32" s="397">
        <f t="shared" si="42"/>
        <v>0</v>
      </c>
      <c r="DK32" s="229"/>
      <c r="DL32" s="397">
        <f t="shared" ref="DL32:DM32" si="43">SUM(DL17:DL31)</f>
        <v>0</v>
      </c>
      <c r="DM32" s="397">
        <f t="shared" si="43"/>
        <v>0</v>
      </c>
      <c r="DN32" s="109"/>
      <c r="DO32" s="108"/>
    </row>
    <row r="33" spans="1:119">
      <c r="A33" s="108"/>
      <c r="B33" s="108"/>
      <c r="C33" s="108"/>
      <c r="D33" s="108"/>
      <c r="E33" s="108"/>
      <c r="F33" s="108"/>
      <c r="G33" s="108"/>
      <c r="H33" s="108"/>
      <c r="I33" s="108"/>
      <c r="J33" s="104"/>
      <c r="K33" s="108"/>
      <c r="L33" s="108"/>
      <c r="M33" s="108"/>
      <c r="N33" s="108"/>
      <c r="O33" s="108"/>
      <c r="P33" s="108"/>
      <c r="Q33" s="108"/>
      <c r="R33" s="108"/>
      <c r="S33" s="108"/>
      <c r="T33" s="108"/>
      <c r="U33" s="108"/>
      <c r="V33" s="108"/>
      <c r="W33" s="108"/>
      <c r="X33" s="108"/>
      <c r="Y33" s="108"/>
      <c r="Z33" s="108"/>
      <c r="AA33" s="108"/>
      <c r="AB33" s="108"/>
      <c r="AJ33" s="400" t="str">
        <f>IF(ABS(AJ32-SUM(AC32:AE32,AG32:AH32))&lt;0.01,"OK","ERROR")</f>
        <v>OK</v>
      </c>
      <c r="AK33" s="109"/>
      <c r="AL33" s="109"/>
      <c r="AM33" s="109"/>
      <c r="AN33" s="109"/>
      <c r="AO33" s="109"/>
      <c r="AP33" s="109"/>
      <c r="AQ33" s="108"/>
      <c r="BC33" s="400" t="str">
        <f>IF(ABS(BC32-SUM(AV32:AX32,AZ32:BA32))&lt;0.01,"OK","ERROR")</f>
        <v>OK</v>
      </c>
      <c r="BD33" s="109"/>
      <c r="BE33" s="109"/>
      <c r="BF33" s="109"/>
      <c r="BG33" s="109"/>
      <c r="BH33" s="109"/>
      <c r="BI33" s="109"/>
      <c r="BJ33" s="108"/>
      <c r="BV33" s="400" t="str">
        <f>IF(ABS(BV32-SUM(BO32:BQ32,BS32:BT32))&lt;0.01,"OK","ERROR")</f>
        <v>OK</v>
      </c>
      <c r="BW33" s="109"/>
      <c r="BX33" s="109"/>
      <c r="BY33" s="109"/>
      <c r="BZ33" s="109"/>
      <c r="CA33" s="109"/>
      <c r="CB33" s="109"/>
      <c r="CC33" s="108"/>
      <c r="CO33" s="400" t="str">
        <f>IF(ABS(CO32-SUM(CH32:CJ32,CL32:CM32))&lt;0.01,"OK","ERROR")</f>
        <v>OK</v>
      </c>
      <c r="CP33" s="109"/>
      <c r="CQ33" s="109"/>
      <c r="CR33" s="109"/>
      <c r="CS33" s="109"/>
      <c r="CT33" s="109"/>
      <c r="CU33" s="109"/>
      <c r="CV33" s="108"/>
      <c r="DH33" s="400" t="str">
        <f>IF(ABS(DH32-SUM(DA32:DC32,DE32:DF32))&lt;0.01,"OK","ERROR")</f>
        <v>OK</v>
      </c>
      <c r="DI33" s="109"/>
      <c r="DJ33" s="109"/>
      <c r="DK33" s="109"/>
      <c r="DL33" s="109"/>
      <c r="DM33" s="109"/>
      <c r="DN33" s="109"/>
      <c r="DO33" s="108"/>
    </row>
    <row r="34" spans="1:119" ht="13.5" customHeight="1">
      <c r="A34" s="127" t="s">
        <v>654</v>
      </c>
      <c r="B34" s="125"/>
      <c r="C34" s="125"/>
      <c r="D34" s="125"/>
      <c r="E34" s="125"/>
      <c r="F34" s="125"/>
      <c r="G34" s="125"/>
      <c r="H34" s="125"/>
      <c r="I34" s="125"/>
      <c r="J34" s="126"/>
      <c r="K34" s="125"/>
      <c r="L34" s="125"/>
      <c r="M34" s="125"/>
      <c r="N34" s="125"/>
      <c r="O34" s="125"/>
    </row>
    <row r="35" spans="1:119">
      <c r="A35" s="108"/>
      <c r="B35" s="108"/>
      <c r="C35" s="108"/>
      <c r="D35" s="108"/>
      <c r="E35" s="108"/>
      <c r="F35" s="108"/>
      <c r="G35" s="108"/>
      <c r="H35" s="108"/>
      <c r="I35" s="108"/>
      <c r="J35" s="104"/>
      <c r="K35" s="109"/>
      <c r="L35" s="109"/>
      <c r="M35" s="109"/>
      <c r="N35" s="109"/>
      <c r="O35" s="109"/>
      <c r="P35" s="108"/>
      <c r="Q35" s="108"/>
      <c r="R35" s="108"/>
      <c r="S35" s="108"/>
      <c r="T35" s="108"/>
      <c r="U35" s="108"/>
      <c r="V35" s="108"/>
      <c r="W35" s="108"/>
      <c r="X35" s="108"/>
      <c r="Y35" s="108"/>
      <c r="Z35" s="108"/>
      <c r="AA35" s="108"/>
      <c r="AB35" s="108"/>
      <c r="AQ35" s="108"/>
    </row>
    <row r="36" spans="1:119" ht="14.5" outlineLevel="1">
      <c r="A36" s="401" t="str">
        <f>A17</f>
        <v xml:space="preserve"> National Grid Insurance Company (Isle of Man) Ltd </v>
      </c>
      <c r="B36" s="108"/>
      <c r="C36" s="108"/>
      <c r="D36" s="108"/>
      <c r="E36" s="108"/>
      <c r="F36" s="108"/>
      <c r="G36" s="108"/>
      <c r="H36" s="108"/>
      <c r="I36" s="108"/>
      <c r="J36" s="104"/>
      <c r="K36" s="109"/>
      <c r="L36" s="109"/>
      <c r="M36" s="109"/>
      <c r="N36" s="109"/>
      <c r="O36" s="109"/>
      <c r="P36" s="108"/>
      <c r="Q36" s="108"/>
      <c r="R36" s="108"/>
      <c r="S36" s="108"/>
      <c r="T36" s="108"/>
      <c r="U36" s="108"/>
      <c r="V36" s="108"/>
      <c r="W36" s="108"/>
      <c r="X36" s="108"/>
      <c r="Y36" s="108"/>
      <c r="Z36" s="108"/>
      <c r="AA36" s="108"/>
      <c r="AB36" s="108"/>
      <c r="AC36" s="145"/>
      <c r="AQ36" s="108"/>
    </row>
    <row r="37" spans="1:119" outlineLevel="1">
      <c r="A37" s="108" t="s">
        <v>655</v>
      </c>
      <c r="B37" s="108" t="s">
        <v>656</v>
      </c>
      <c r="C37" s="108"/>
      <c r="D37" s="108"/>
      <c r="E37" s="108"/>
      <c r="F37" s="108"/>
      <c r="G37" s="108"/>
      <c r="H37" s="108"/>
      <c r="I37" s="108"/>
      <c r="J37" s="104" t="s">
        <v>219</v>
      </c>
      <c r="K37" s="394"/>
      <c r="L37" s="395"/>
      <c r="M37" s="395"/>
      <c r="N37" s="395"/>
      <c r="O37" s="395"/>
      <c r="P37" s="108"/>
      <c r="Q37" s="108"/>
      <c r="R37" s="108"/>
      <c r="S37" s="108"/>
      <c r="T37" s="108"/>
      <c r="U37" s="108"/>
      <c r="V37" s="108"/>
      <c r="W37" s="108"/>
      <c r="X37" s="108"/>
      <c r="Y37" s="108"/>
      <c r="Z37" s="108"/>
      <c r="AA37" s="108"/>
      <c r="AB37" s="108"/>
      <c r="AQ37" s="108"/>
    </row>
    <row r="38" spans="1:119" outlineLevel="1">
      <c r="A38" s="108" t="s">
        <v>655</v>
      </c>
      <c r="B38" s="108" t="s">
        <v>639</v>
      </c>
      <c r="C38" s="108"/>
      <c r="D38" s="108"/>
      <c r="E38" s="108"/>
      <c r="F38" s="108"/>
      <c r="G38" s="108"/>
      <c r="H38" s="108"/>
      <c r="I38" s="108"/>
      <c r="J38" s="104" t="s">
        <v>219</v>
      </c>
      <c r="K38" s="394"/>
      <c r="L38" s="395"/>
      <c r="M38" s="395"/>
      <c r="N38" s="395"/>
      <c r="O38" s="395"/>
      <c r="P38" s="108"/>
      <c r="Q38" s="108"/>
      <c r="R38" s="108"/>
      <c r="S38" s="108"/>
      <c r="T38" s="108"/>
      <c r="U38" s="108"/>
      <c r="V38" s="108"/>
      <c r="W38" s="108"/>
      <c r="X38" s="108"/>
      <c r="Y38" s="108"/>
      <c r="Z38" s="108"/>
      <c r="AA38" s="108"/>
      <c r="AB38" s="108"/>
      <c r="AQ38" s="108"/>
    </row>
    <row r="39" spans="1:119" outlineLevel="1">
      <c r="A39" s="108" t="s">
        <v>655</v>
      </c>
      <c r="B39" s="108" t="s">
        <v>657</v>
      </c>
      <c r="C39" s="108"/>
      <c r="D39" s="108"/>
      <c r="E39" s="108"/>
      <c r="F39" s="108"/>
      <c r="G39" s="108"/>
      <c r="H39" s="108"/>
      <c r="I39" s="108"/>
      <c r="J39" s="104" t="s">
        <v>207</v>
      </c>
      <c r="K39" s="402">
        <f t="shared" ref="K39:O39" si="44">IFERROR(K38/K37,0)</f>
        <v>0</v>
      </c>
      <c r="L39" s="403">
        <f t="shared" si="44"/>
        <v>0</v>
      </c>
      <c r="M39" s="403">
        <f t="shared" si="44"/>
        <v>0</v>
      </c>
      <c r="N39" s="403">
        <f t="shared" si="44"/>
        <v>0</v>
      </c>
      <c r="O39" s="403">
        <f t="shared" si="44"/>
        <v>0</v>
      </c>
      <c r="P39" s="108"/>
      <c r="Q39" s="108"/>
      <c r="R39" s="108"/>
      <c r="S39" s="108"/>
      <c r="T39" s="108"/>
      <c r="U39" s="108"/>
      <c r="V39" s="108"/>
      <c r="W39" s="108"/>
      <c r="X39" s="108"/>
      <c r="Y39" s="108"/>
      <c r="Z39" s="108"/>
      <c r="AA39" s="108"/>
      <c r="AB39" s="108"/>
      <c r="AQ39" s="108"/>
    </row>
    <row r="40" spans="1:119" outlineLevel="1">
      <c r="A40" s="108" t="s">
        <v>658</v>
      </c>
      <c r="B40" s="108" t="s">
        <v>639</v>
      </c>
      <c r="C40" s="108"/>
      <c r="D40" s="108"/>
      <c r="E40" s="108"/>
      <c r="F40" s="108"/>
      <c r="G40" s="108"/>
      <c r="H40" s="108"/>
      <c r="I40" s="108"/>
      <c r="J40" s="104" t="s">
        <v>219</v>
      </c>
      <c r="K40" s="394"/>
      <c r="L40" s="395"/>
      <c r="M40" s="395"/>
      <c r="N40" s="395"/>
      <c r="O40" s="395"/>
      <c r="P40" s="108"/>
      <c r="Q40" s="108"/>
      <c r="R40" s="108"/>
      <c r="S40" s="108"/>
      <c r="T40" s="108"/>
      <c r="U40" s="108"/>
      <c r="V40" s="108"/>
      <c r="W40" s="108"/>
      <c r="X40" s="108"/>
      <c r="Y40" s="108"/>
      <c r="Z40" s="108"/>
      <c r="AA40" s="108"/>
      <c r="AB40" s="108"/>
      <c r="AQ40" s="108"/>
    </row>
    <row r="41" spans="1:119" outlineLevel="1">
      <c r="A41" s="404" t="s">
        <v>659</v>
      </c>
      <c r="B41" s="108" t="s">
        <v>656</v>
      </c>
      <c r="C41" s="108"/>
      <c r="D41" s="108"/>
      <c r="E41" s="108"/>
      <c r="F41" s="108"/>
      <c r="G41" s="108"/>
      <c r="H41" s="108"/>
      <c r="I41" s="108"/>
      <c r="J41" s="104" t="s">
        <v>219</v>
      </c>
      <c r="K41" s="394"/>
      <c r="L41" s="395"/>
      <c r="M41" s="395"/>
      <c r="N41" s="395"/>
      <c r="O41" s="395"/>
      <c r="P41" s="108"/>
      <c r="Q41" s="108"/>
      <c r="R41" s="108"/>
      <c r="S41" s="108"/>
      <c r="T41" s="108"/>
      <c r="U41" s="108"/>
      <c r="V41" s="108"/>
      <c r="W41" s="108"/>
      <c r="X41" s="108"/>
      <c r="Y41" s="108"/>
      <c r="Z41" s="108"/>
      <c r="AA41" s="108"/>
      <c r="AB41" s="108"/>
      <c r="AQ41" s="108"/>
    </row>
    <row r="42" spans="1:119" outlineLevel="1">
      <c r="A42" s="405" t="str">
        <f>A41</f>
        <v>NGET</v>
      </c>
      <c r="B42" s="108" t="s">
        <v>639</v>
      </c>
      <c r="C42" s="108"/>
      <c r="D42" s="108"/>
      <c r="E42" s="108"/>
      <c r="F42" s="108"/>
      <c r="G42" s="108"/>
      <c r="H42" s="108"/>
      <c r="I42" s="108"/>
      <c r="J42" s="104" t="s">
        <v>219</v>
      </c>
      <c r="K42" s="394"/>
      <c r="L42" s="395"/>
      <c r="M42" s="395"/>
      <c r="N42" s="395"/>
      <c r="O42" s="395"/>
      <c r="P42" s="108"/>
      <c r="Q42" s="108"/>
      <c r="R42" s="108"/>
      <c r="S42" s="108"/>
      <c r="T42" s="108"/>
      <c r="U42" s="108"/>
      <c r="V42" s="108"/>
      <c r="W42" s="108"/>
      <c r="X42" s="108"/>
      <c r="Y42" s="108"/>
      <c r="Z42" s="108"/>
      <c r="AA42" s="108"/>
      <c r="AB42" s="108"/>
      <c r="AQ42" s="108"/>
    </row>
    <row r="43" spans="1:119" outlineLevel="1">
      <c r="A43" s="405" t="str">
        <f>A41</f>
        <v>NGET</v>
      </c>
      <c r="B43" s="108" t="s">
        <v>657</v>
      </c>
      <c r="C43" s="108"/>
      <c r="D43" s="108"/>
      <c r="E43" s="108"/>
      <c r="F43" s="108"/>
      <c r="G43" s="108"/>
      <c r="H43" s="108"/>
      <c r="I43" s="108"/>
      <c r="J43" s="104" t="s">
        <v>207</v>
      </c>
      <c r="K43" s="402">
        <f t="shared" ref="K43:O43" si="45">IFERROR(K42/K41,0)</f>
        <v>0</v>
      </c>
      <c r="L43" s="403">
        <f t="shared" si="45"/>
        <v>0</v>
      </c>
      <c r="M43" s="403">
        <f t="shared" si="45"/>
        <v>0</v>
      </c>
      <c r="N43" s="403">
        <f t="shared" si="45"/>
        <v>0</v>
      </c>
      <c r="O43" s="403">
        <f t="shared" si="45"/>
        <v>0</v>
      </c>
      <c r="P43" s="108"/>
      <c r="Q43" s="108"/>
      <c r="R43" s="108"/>
      <c r="S43" s="108"/>
      <c r="T43" s="108"/>
      <c r="U43" s="108"/>
      <c r="V43" s="108"/>
      <c r="W43" s="108"/>
      <c r="X43" s="108"/>
      <c r="Y43" s="108"/>
      <c r="Z43" s="108"/>
      <c r="AA43" s="108"/>
      <c r="AB43" s="108"/>
      <c r="AQ43" s="108"/>
    </row>
    <row r="44" spans="1:119" outlineLevel="1">
      <c r="A44" s="404" t="s">
        <v>660</v>
      </c>
      <c r="B44" s="108" t="s">
        <v>656</v>
      </c>
      <c r="C44" s="108"/>
      <c r="D44" s="108"/>
      <c r="E44" s="108"/>
      <c r="F44" s="108"/>
      <c r="G44" s="108"/>
      <c r="H44" s="108"/>
      <c r="I44" s="108"/>
      <c r="J44" s="104" t="s">
        <v>219</v>
      </c>
      <c r="K44" s="394"/>
      <c r="L44" s="395"/>
      <c r="M44" s="395"/>
      <c r="N44" s="395"/>
      <c r="O44" s="395"/>
      <c r="P44" s="108"/>
      <c r="Q44" s="108"/>
      <c r="R44" s="108"/>
      <c r="S44" s="108"/>
      <c r="T44" s="108"/>
      <c r="U44" s="108"/>
      <c r="V44" s="108"/>
      <c r="W44" s="108"/>
      <c r="X44" s="108"/>
      <c r="Y44" s="108"/>
      <c r="Z44" s="108"/>
      <c r="AA44" s="108"/>
      <c r="AB44" s="108"/>
      <c r="AQ44" s="108"/>
    </row>
    <row r="45" spans="1:119" outlineLevel="1">
      <c r="A45" s="405" t="str">
        <f>A44</f>
        <v>NGG</v>
      </c>
      <c r="B45" s="108" t="s">
        <v>639</v>
      </c>
      <c r="C45" s="108"/>
      <c r="D45" s="108"/>
      <c r="E45" s="108"/>
      <c r="F45" s="108"/>
      <c r="G45" s="108"/>
      <c r="H45" s="108"/>
      <c r="I45" s="108"/>
      <c r="J45" s="104" t="s">
        <v>219</v>
      </c>
      <c r="K45" s="394"/>
      <c r="L45" s="395"/>
      <c r="M45" s="395"/>
      <c r="N45" s="395"/>
      <c r="O45" s="395"/>
      <c r="P45" s="108"/>
      <c r="Q45" s="108"/>
      <c r="R45" s="108"/>
      <c r="S45" s="108"/>
      <c r="T45" s="108"/>
      <c r="U45" s="108"/>
      <c r="V45" s="108"/>
      <c r="W45" s="108"/>
      <c r="X45" s="108"/>
      <c r="Y45" s="108"/>
      <c r="Z45" s="108"/>
      <c r="AA45" s="108"/>
      <c r="AB45" s="108"/>
      <c r="AQ45" s="108"/>
    </row>
    <row r="46" spans="1:119" outlineLevel="1">
      <c r="A46" s="405" t="str">
        <f>A44</f>
        <v>NGG</v>
      </c>
      <c r="B46" s="108" t="s">
        <v>657</v>
      </c>
      <c r="C46" s="108"/>
      <c r="D46" s="108"/>
      <c r="E46" s="108"/>
      <c r="F46" s="108"/>
      <c r="G46" s="108"/>
      <c r="H46" s="108"/>
      <c r="I46" s="108"/>
      <c r="J46" s="104" t="s">
        <v>207</v>
      </c>
      <c r="K46" s="402">
        <f t="shared" ref="K46:O46" si="46">IFERROR(K45/K44,0)</f>
        <v>0</v>
      </c>
      <c r="L46" s="403">
        <f t="shared" si="46"/>
        <v>0</v>
      </c>
      <c r="M46" s="403">
        <f t="shared" si="46"/>
        <v>0</v>
      </c>
      <c r="N46" s="403">
        <f t="shared" si="46"/>
        <v>0</v>
      </c>
      <c r="O46" s="403">
        <f t="shared" si="46"/>
        <v>0</v>
      </c>
      <c r="P46" s="108"/>
      <c r="Q46" s="108"/>
      <c r="R46" s="108"/>
      <c r="S46" s="108"/>
      <c r="T46" s="108"/>
      <c r="U46" s="108"/>
      <c r="V46" s="108"/>
      <c r="W46" s="108"/>
      <c r="X46" s="108"/>
      <c r="Y46" s="108"/>
      <c r="Z46" s="108"/>
      <c r="AA46" s="108"/>
      <c r="AB46" s="108"/>
      <c r="AQ46" s="108"/>
    </row>
    <row r="47" spans="1:119" outlineLevel="1">
      <c r="A47" s="404" t="s">
        <v>661</v>
      </c>
      <c r="B47" s="108" t="s">
        <v>656</v>
      </c>
      <c r="C47" s="108"/>
      <c r="D47" s="108"/>
      <c r="E47" s="108"/>
      <c r="F47" s="108"/>
      <c r="G47" s="108"/>
      <c r="H47" s="108"/>
      <c r="I47" s="108"/>
      <c r="J47" s="104" t="s">
        <v>219</v>
      </c>
      <c r="K47" s="394"/>
      <c r="L47" s="395"/>
      <c r="M47" s="395"/>
      <c r="N47" s="395"/>
      <c r="O47" s="395"/>
      <c r="P47" s="108"/>
      <c r="Q47" s="108"/>
      <c r="R47" s="108"/>
      <c r="S47" s="108"/>
      <c r="T47" s="108"/>
      <c r="U47" s="108"/>
      <c r="V47" s="108"/>
      <c r="W47" s="108"/>
      <c r="X47" s="108"/>
      <c r="Y47" s="108"/>
      <c r="Z47" s="108"/>
      <c r="AA47" s="108"/>
      <c r="AB47" s="108"/>
      <c r="AQ47" s="108"/>
    </row>
    <row r="48" spans="1:119" outlineLevel="1">
      <c r="A48" s="405" t="str">
        <f>A47</f>
        <v>Other National Grid Group Companies</v>
      </c>
      <c r="B48" s="108" t="s">
        <v>639</v>
      </c>
      <c r="C48" s="108"/>
      <c r="D48" s="108"/>
      <c r="E48" s="108"/>
      <c r="F48" s="108"/>
      <c r="G48" s="108"/>
      <c r="H48" s="108"/>
      <c r="I48" s="108"/>
      <c r="J48" s="104" t="s">
        <v>219</v>
      </c>
      <c r="K48" s="394"/>
      <c r="L48" s="395"/>
      <c r="M48" s="395"/>
      <c r="N48" s="395"/>
      <c r="O48" s="395"/>
      <c r="P48" s="108"/>
      <c r="Q48" s="108"/>
      <c r="R48" s="108"/>
      <c r="S48" s="108"/>
      <c r="T48" s="108"/>
      <c r="U48" s="108"/>
      <c r="V48" s="108"/>
      <c r="W48" s="108"/>
      <c r="X48" s="108"/>
      <c r="Y48" s="108"/>
      <c r="Z48" s="108"/>
      <c r="AA48" s="108"/>
      <c r="AB48" s="108"/>
      <c r="AQ48" s="108"/>
    </row>
    <row r="49" spans="1:118" outlineLevel="1">
      <c r="A49" s="405" t="str">
        <f>A47</f>
        <v>Other National Grid Group Companies</v>
      </c>
      <c r="B49" s="108" t="s">
        <v>657</v>
      </c>
      <c r="C49" s="108"/>
      <c r="D49" s="108"/>
      <c r="E49" s="108"/>
      <c r="F49" s="108"/>
      <c r="G49" s="108"/>
      <c r="H49" s="108"/>
      <c r="I49" s="108"/>
      <c r="J49" s="104" t="s">
        <v>207</v>
      </c>
      <c r="K49" s="402">
        <f t="shared" ref="K49:O49" si="47">IFERROR(K48/K47,0)</f>
        <v>0</v>
      </c>
      <c r="L49" s="403">
        <f t="shared" si="47"/>
        <v>0</v>
      </c>
      <c r="M49" s="403">
        <f t="shared" si="47"/>
        <v>0</v>
      </c>
      <c r="N49" s="403">
        <f t="shared" si="47"/>
        <v>0</v>
      </c>
      <c r="O49" s="403">
        <f t="shared" si="47"/>
        <v>0</v>
      </c>
      <c r="P49" s="108"/>
      <c r="Q49" s="108"/>
      <c r="R49" s="108"/>
      <c r="S49" s="108"/>
      <c r="T49" s="108"/>
      <c r="U49" s="108"/>
      <c r="V49" s="108"/>
      <c r="W49" s="108"/>
      <c r="X49" s="108"/>
      <c r="Y49" s="108"/>
      <c r="Z49" s="108"/>
      <c r="AA49" s="108"/>
      <c r="AB49" s="108"/>
      <c r="AQ49" s="108"/>
    </row>
    <row r="50" spans="1:118" outlineLevel="1">
      <c r="A50" s="404" t="s">
        <v>662</v>
      </c>
      <c r="B50" s="108" t="s">
        <v>656</v>
      </c>
      <c r="C50" s="108"/>
      <c r="D50" s="108"/>
      <c r="E50" s="108"/>
      <c r="F50" s="108"/>
      <c r="G50" s="108"/>
      <c r="H50" s="108"/>
      <c r="I50" s="108"/>
      <c r="J50" s="104" t="s">
        <v>219</v>
      </c>
      <c r="K50" s="394"/>
      <c r="L50" s="395"/>
      <c r="M50" s="395"/>
      <c r="N50" s="395"/>
      <c r="O50" s="395"/>
      <c r="P50" s="108"/>
      <c r="Q50" s="108"/>
      <c r="R50" s="108"/>
      <c r="S50" s="108"/>
      <c r="T50" s="108"/>
      <c r="U50" s="108"/>
      <c r="V50" s="108"/>
      <c r="W50" s="108"/>
      <c r="X50" s="108"/>
      <c r="Y50" s="108"/>
      <c r="Z50" s="108"/>
      <c r="AA50" s="108"/>
      <c r="AB50" s="108"/>
      <c r="AQ50" s="108"/>
    </row>
    <row r="51" spans="1:118" outlineLevel="1">
      <c r="A51" s="405" t="str">
        <f>A50</f>
        <v>[ESO Affiliate or Related Undertaking that do not trade / transact with the ESO 4]</v>
      </c>
      <c r="B51" s="108" t="s">
        <v>639</v>
      </c>
      <c r="C51" s="108"/>
      <c r="D51" s="108"/>
      <c r="E51" s="108"/>
      <c r="F51" s="108"/>
      <c r="G51" s="108"/>
      <c r="H51" s="108"/>
      <c r="I51" s="108"/>
      <c r="J51" s="104" t="s">
        <v>219</v>
      </c>
      <c r="K51" s="394"/>
      <c r="L51" s="395"/>
      <c r="M51" s="395"/>
      <c r="N51" s="395"/>
      <c r="O51" s="395"/>
      <c r="P51" s="108"/>
      <c r="Q51" s="108"/>
      <c r="R51" s="108"/>
      <c r="S51" s="108"/>
      <c r="T51" s="108"/>
      <c r="U51" s="108"/>
      <c r="V51" s="108"/>
      <c r="W51" s="108"/>
      <c r="X51" s="108"/>
      <c r="Y51" s="108"/>
      <c r="Z51" s="108"/>
      <c r="AA51" s="108"/>
      <c r="AB51" s="108"/>
      <c r="AQ51" s="108"/>
    </row>
    <row r="52" spans="1:118" outlineLevel="1">
      <c r="A52" s="405" t="str">
        <f>A50</f>
        <v>[ESO Affiliate or Related Undertaking that do not trade / transact with the ESO 4]</v>
      </c>
      <c r="B52" s="108" t="s">
        <v>657</v>
      </c>
      <c r="C52" s="108"/>
      <c r="D52" s="108"/>
      <c r="E52" s="108"/>
      <c r="F52" s="108"/>
      <c r="G52" s="108"/>
      <c r="H52" s="108"/>
      <c r="I52" s="108"/>
      <c r="J52" s="104" t="s">
        <v>207</v>
      </c>
      <c r="K52" s="402">
        <f t="shared" ref="K52:O52" si="48">IFERROR(K51/K50,0)</f>
        <v>0</v>
      </c>
      <c r="L52" s="403">
        <f t="shared" si="48"/>
        <v>0</v>
      </c>
      <c r="M52" s="403">
        <f t="shared" si="48"/>
        <v>0</v>
      </c>
      <c r="N52" s="403">
        <f t="shared" si="48"/>
        <v>0</v>
      </c>
      <c r="O52" s="403">
        <f t="shared" si="48"/>
        <v>0</v>
      </c>
      <c r="P52" s="108"/>
      <c r="Q52" s="108"/>
      <c r="R52" s="108"/>
      <c r="S52" s="108"/>
      <c r="T52" s="108"/>
      <c r="U52" s="108"/>
      <c r="V52" s="108"/>
      <c r="W52" s="108"/>
      <c r="X52" s="108"/>
      <c r="Y52" s="108"/>
      <c r="Z52" s="108"/>
      <c r="AA52" s="108"/>
      <c r="AB52" s="108"/>
      <c r="AQ52" s="108"/>
    </row>
    <row r="53" spans="1:118" outlineLevel="1">
      <c r="A53" s="404" t="s">
        <v>663</v>
      </c>
      <c r="B53" s="108" t="s">
        <v>656</v>
      </c>
      <c r="C53" s="108"/>
      <c r="D53" s="108"/>
      <c r="E53" s="108"/>
      <c r="F53" s="108"/>
      <c r="G53" s="108"/>
      <c r="H53" s="108"/>
      <c r="I53" s="108"/>
      <c r="J53" s="104" t="s">
        <v>219</v>
      </c>
      <c r="K53" s="394"/>
      <c r="L53" s="395"/>
      <c r="M53" s="395"/>
      <c r="N53" s="395"/>
      <c r="O53" s="395"/>
      <c r="P53" s="108"/>
      <c r="Q53" s="108"/>
      <c r="R53" s="108"/>
      <c r="S53" s="108"/>
      <c r="T53" s="108"/>
      <c r="U53" s="108"/>
      <c r="V53" s="108"/>
      <c r="W53" s="108"/>
      <c r="X53" s="108"/>
      <c r="Y53" s="108"/>
      <c r="Z53" s="108"/>
      <c r="AA53" s="108"/>
      <c r="AB53" s="108"/>
      <c r="AQ53" s="108"/>
    </row>
    <row r="54" spans="1:118" outlineLevel="1">
      <c r="A54" s="405" t="str">
        <f>A53</f>
        <v>[ESO Affiliate or Related Undertaking that do not trade / transact with the ESO 5]</v>
      </c>
      <c r="B54" s="108" t="s">
        <v>639</v>
      </c>
      <c r="C54" s="108"/>
      <c r="D54" s="108"/>
      <c r="E54" s="108"/>
      <c r="F54" s="108"/>
      <c r="G54" s="108"/>
      <c r="H54" s="108"/>
      <c r="I54" s="108"/>
      <c r="J54" s="104" t="s">
        <v>219</v>
      </c>
      <c r="K54" s="394"/>
      <c r="L54" s="395"/>
      <c r="M54" s="395"/>
      <c r="N54" s="395"/>
      <c r="O54" s="395"/>
      <c r="P54" s="108"/>
      <c r="Q54" s="108"/>
      <c r="R54" s="108"/>
      <c r="S54" s="108"/>
      <c r="T54" s="108"/>
      <c r="U54" s="108"/>
      <c r="V54" s="108"/>
      <c r="W54" s="108"/>
      <c r="X54" s="108"/>
      <c r="Y54" s="108"/>
      <c r="Z54" s="108"/>
      <c r="AA54" s="108"/>
      <c r="AB54" s="108"/>
      <c r="AQ54" s="108"/>
    </row>
    <row r="55" spans="1:118" outlineLevel="1">
      <c r="A55" s="405" t="str">
        <f>A53</f>
        <v>[ESO Affiliate or Related Undertaking that do not trade / transact with the ESO 5]</v>
      </c>
      <c r="B55" s="108" t="s">
        <v>657</v>
      </c>
      <c r="C55" s="108"/>
      <c r="D55" s="108"/>
      <c r="E55" s="108"/>
      <c r="F55" s="108"/>
      <c r="G55" s="108"/>
      <c r="H55" s="108"/>
      <c r="I55" s="108"/>
      <c r="J55" s="104" t="s">
        <v>207</v>
      </c>
      <c r="K55" s="402">
        <f t="shared" ref="K55:O55" si="49">IFERROR(K54/K53,0)</f>
        <v>0</v>
      </c>
      <c r="L55" s="403">
        <f t="shared" si="49"/>
        <v>0</v>
      </c>
      <c r="M55" s="403">
        <f t="shared" si="49"/>
        <v>0</v>
      </c>
      <c r="N55" s="403">
        <f t="shared" si="49"/>
        <v>0</v>
      </c>
      <c r="O55" s="403">
        <f t="shared" si="49"/>
        <v>0</v>
      </c>
      <c r="P55" s="108"/>
      <c r="Q55" s="108"/>
      <c r="R55" s="108"/>
      <c r="S55" s="108"/>
      <c r="T55" s="108"/>
      <c r="U55" s="108"/>
      <c r="V55" s="108"/>
      <c r="W55" s="108"/>
      <c r="X55" s="108"/>
      <c r="Y55" s="108"/>
      <c r="Z55" s="108"/>
      <c r="AA55" s="108"/>
      <c r="AB55" s="108"/>
      <c r="AQ55" s="108"/>
    </row>
    <row r="56" spans="1:118" outlineLevel="1">
      <c r="A56" s="404" t="s">
        <v>664</v>
      </c>
      <c r="B56" s="108" t="s">
        <v>656</v>
      </c>
      <c r="C56" s="108"/>
      <c r="D56" s="108"/>
      <c r="E56" s="108"/>
      <c r="F56" s="108"/>
      <c r="G56" s="108"/>
      <c r="H56" s="108"/>
      <c r="I56" s="108"/>
      <c r="J56" s="104" t="s">
        <v>219</v>
      </c>
      <c r="K56" s="394"/>
      <c r="L56" s="395"/>
      <c r="M56" s="395"/>
      <c r="N56" s="395"/>
      <c r="O56" s="395"/>
      <c r="P56" s="108"/>
      <c r="Q56" s="108"/>
      <c r="R56" s="108"/>
      <c r="S56" s="108"/>
      <c r="T56" s="108"/>
      <c r="U56" s="108"/>
      <c r="V56" s="108"/>
      <c r="W56" s="108"/>
      <c r="X56" s="108"/>
      <c r="Y56" s="108"/>
      <c r="Z56" s="108"/>
      <c r="AA56" s="108"/>
      <c r="AB56" s="108"/>
      <c r="AQ56" s="108"/>
    </row>
    <row r="57" spans="1:118" outlineLevel="1">
      <c r="A57" s="405" t="str">
        <f>A56</f>
        <v>[ESO Affiliate or Related Undertaking that do not trade / transact with the ESO 6]</v>
      </c>
      <c r="B57" s="108" t="s">
        <v>639</v>
      </c>
      <c r="C57" s="108"/>
      <c r="D57" s="108"/>
      <c r="E57" s="108"/>
      <c r="F57" s="108"/>
      <c r="G57" s="108"/>
      <c r="H57" s="108"/>
      <c r="I57" s="108"/>
      <c r="J57" s="104" t="s">
        <v>219</v>
      </c>
      <c r="K57" s="394"/>
      <c r="L57" s="395"/>
      <c r="M57" s="395"/>
      <c r="N57" s="395"/>
      <c r="O57" s="395"/>
      <c r="P57" s="108"/>
      <c r="Q57" s="108"/>
      <c r="R57" s="108"/>
      <c r="S57" s="108"/>
      <c r="T57" s="108"/>
      <c r="U57" s="108"/>
      <c r="V57" s="108"/>
      <c r="W57" s="108"/>
      <c r="X57" s="108"/>
      <c r="Y57" s="108"/>
      <c r="Z57" s="108"/>
      <c r="AA57" s="108"/>
      <c r="AB57" s="108"/>
      <c r="AC57" s="108"/>
      <c r="AD57" s="109"/>
      <c r="AE57" s="109"/>
      <c r="AF57" s="109"/>
      <c r="AG57" s="109"/>
      <c r="AH57" s="109"/>
      <c r="AI57" s="109"/>
      <c r="AJ57" s="109"/>
      <c r="AK57" s="109"/>
      <c r="AL57" s="109"/>
      <c r="AM57" s="109"/>
      <c r="AN57" s="109"/>
      <c r="AO57" s="109"/>
      <c r="AP57" s="109"/>
      <c r="AQ57" s="108"/>
      <c r="AV57" s="108"/>
      <c r="AW57" s="109"/>
      <c r="AX57" s="109"/>
      <c r="AY57" s="109"/>
      <c r="AZ57" s="109"/>
      <c r="BA57" s="109"/>
      <c r="BB57" s="109"/>
      <c r="BC57" s="109"/>
      <c r="BD57" s="109"/>
      <c r="BE57" s="109"/>
      <c r="BF57" s="109"/>
      <c r="BG57" s="109"/>
      <c r="BH57" s="109"/>
      <c r="BI57" s="109"/>
      <c r="BO57" s="108"/>
      <c r="BP57" s="109"/>
      <c r="BQ57" s="109"/>
      <c r="BR57" s="109"/>
      <c r="BS57" s="109"/>
      <c r="BT57" s="109"/>
      <c r="BU57" s="109"/>
      <c r="BV57" s="109"/>
      <c r="BW57" s="109"/>
      <c r="BX57" s="109"/>
      <c r="BY57" s="109"/>
      <c r="BZ57" s="109"/>
      <c r="CA57" s="109"/>
      <c r="CB57" s="109"/>
      <c r="CH57" s="108"/>
      <c r="CI57" s="109"/>
      <c r="CJ57" s="109"/>
      <c r="CK57" s="109"/>
      <c r="CL57" s="109"/>
      <c r="CM57" s="109"/>
      <c r="CN57" s="109"/>
      <c r="CO57" s="109"/>
      <c r="CP57" s="109"/>
      <c r="CQ57" s="109"/>
      <c r="CR57" s="109"/>
      <c r="CS57" s="109"/>
      <c r="CT57" s="109"/>
      <c r="CU57" s="109"/>
      <c r="DA57" s="108"/>
      <c r="DB57" s="109"/>
      <c r="DC57" s="109"/>
      <c r="DD57" s="109"/>
      <c r="DE57" s="109"/>
      <c r="DF57" s="109"/>
      <c r="DG57" s="109"/>
      <c r="DH57" s="109"/>
      <c r="DI57" s="109"/>
      <c r="DJ57" s="109"/>
      <c r="DK57" s="109"/>
      <c r="DL57" s="109"/>
      <c r="DM57" s="109"/>
      <c r="DN57" s="109"/>
    </row>
    <row r="58" spans="1:118" outlineLevel="1">
      <c r="A58" s="405" t="str">
        <f>A56</f>
        <v>[ESO Affiliate or Related Undertaking that do not trade / transact with the ESO 6]</v>
      </c>
      <c r="B58" s="108" t="s">
        <v>657</v>
      </c>
      <c r="C58" s="108"/>
      <c r="D58" s="108"/>
      <c r="E58" s="108"/>
      <c r="F58" s="108"/>
      <c r="G58" s="108"/>
      <c r="H58" s="108"/>
      <c r="I58" s="108"/>
      <c r="J58" s="104" t="s">
        <v>207</v>
      </c>
      <c r="K58" s="402">
        <f t="shared" ref="K58:O58" si="50">IFERROR(K57/K56,0)</f>
        <v>0</v>
      </c>
      <c r="L58" s="403">
        <f t="shared" si="50"/>
        <v>0</v>
      </c>
      <c r="M58" s="403">
        <f t="shared" si="50"/>
        <v>0</v>
      </c>
      <c r="N58" s="403">
        <f t="shared" si="50"/>
        <v>0</v>
      </c>
      <c r="O58" s="403">
        <f t="shared" si="50"/>
        <v>0</v>
      </c>
      <c r="P58" s="108"/>
      <c r="Q58" s="108"/>
      <c r="R58" s="108"/>
      <c r="S58" s="108"/>
      <c r="T58" s="108"/>
      <c r="U58" s="108"/>
      <c r="V58" s="108"/>
      <c r="W58" s="108"/>
      <c r="X58" s="108"/>
      <c r="Y58" s="108"/>
      <c r="Z58" s="108"/>
      <c r="AA58" s="108"/>
      <c r="AB58" s="108"/>
      <c r="AC58" s="108"/>
      <c r="AD58" s="109"/>
      <c r="AE58" s="109"/>
      <c r="AF58" s="109"/>
      <c r="AG58" s="109"/>
      <c r="AH58" s="109"/>
      <c r="AI58" s="109"/>
      <c r="AJ58" s="109"/>
      <c r="AK58" s="109"/>
      <c r="AL58" s="109"/>
      <c r="AM58" s="109"/>
      <c r="AN58" s="109"/>
      <c r="AO58" s="109"/>
      <c r="AP58" s="109"/>
      <c r="AQ58" s="108"/>
      <c r="AV58" s="108"/>
      <c r="AW58" s="109"/>
      <c r="AX58" s="109"/>
      <c r="AY58" s="109"/>
      <c r="AZ58" s="109"/>
      <c r="BA58" s="109"/>
      <c r="BB58" s="109"/>
      <c r="BC58" s="109"/>
      <c r="BD58" s="109"/>
      <c r="BE58" s="109"/>
      <c r="BF58" s="109"/>
      <c r="BG58" s="109"/>
      <c r="BH58" s="109"/>
      <c r="BI58" s="109"/>
      <c r="BO58" s="108"/>
      <c r="BP58" s="109"/>
      <c r="BQ58" s="109"/>
      <c r="BR58" s="109"/>
      <c r="BS58" s="109"/>
      <c r="BT58" s="109"/>
      <c r="BU58" s="109"/>
      <c r="BV58" s="109"/>
      <c r="BW58" s="109"/>
      <c r="BX58" s="109"/>
      <c r="BY58" s="109"/>
      <c r="BZ58" s="109"/>
      <c r="CA58" s="109"/>
      <c r="CB58" s="109"/>
      <c r="CH58" s="108"/>
      <c r="CI58" s="109"/>
      <c r="CJ58" s="109"/>
      <c r="CK58" s="109"/>
      <c r="CL58" s="109"/>
      <c r="CM58" s="109"/>
      <c r="CN58" s="109"/>
      <c r="CO58" s="109"/>
      <c r="CP58" s="109"/>
      <c r="CQ58" s="109"/>
      <c r="CR58" s="109"/>
      <c r="CS58" s="109"/>
      <c r="CT58" s="109"/>
      <c r="CU58" s="109"/>
      <c r="DA58" s="108"/>
      <c r="DB58" s="109"/>
      <c r="DC58" s="109"/>
      <c r="DD58" s="109"/>
      <c r="DE58" s="109"/>
      <c r="DF58" s="109"/>
      <c r="DG58" s="109"/>
      <c r="DH58" s="109"/>
      <c r="DI58" s="109"/>
      <c r="DJ58" s="109"/>
      <c r="DK58" s="109"/>
      <c r="DL58" s="109"/>
      <c r="DM58" s="109"/>
      <c r="DN58" s="109"/>
    </row>
    <row r="59" spans="1:118" outlineLevel="1">
      <c r="A59" s="108" t="s">
        <v>665</v>
      </c>
      <c r="B59" s="108" t="s">
        <v>656</v>
      </c>
      <c r="C59" s="108"/>
      <c r="D59" s="108"/>
      <c r="E59" s="108"/>
      <c r="F59" s="108"/>
      <c r="G59" s="108"/>
      <c r="H59" s="108"/>
      <c r="I59" s="108"/>
      <c r="J59" s="104" t="s">
        <v>219</v>
      </c>
      <c r="K59" s="394"/>
      <c r="L59" s="395"/>
      <c r="M59" s="395"/>
      <c r="N59" s="395"/>
      <c r="O59" s="395"/>
      <c r="P59" s="108"/>
      <c r="Q59" s="108"/>
      <c r="R59" s="108"/>
      <c r="S59" s="108"/>
      <c r="T59" s="108"/>
      <c r="U59" s="108"/>
      <c r="V59" s="108"/>
      <c r="W59" s="108"/>
      <c r="X59" s="108"/>
      <c r="Y59" s="108"/>
      <c r="Z59" s="108"/>
      <c r="AA59" s="108"/>
      <c r="AB59" s="108"/>
    </row>
    <row r="60" spans="1:118" outlineLevel="1">
      <c r="A60" s="108" t="s">
        <v>665</v>
      </c>
      <c r="B60" s="108" t="s">
        <v>639</v>
      </c>
      <c r="C60" s="108"/>
      <c r="D60" s="108"/>
      <c r="E60" s="108"/>
      <c r="F60" s="108"/>
      <c r="G60" s="108"/>
      <c r="H60" s="108"/>
      <c r="I60" s="108"/>
      <c r="J60" s="104" t="s">
        <v>219</v>
      </c>
      <c r="K60" s="394"/>
      <c r="L60" s="395"/>
      <c r="M60" s="395"/>
      <c r="N60" s="395"/>
      <c r="O60" s="395"/>
      <c r="P60" s="108"/>
      <c r="Q60" s="108"/>
      <c r="R60" s="108"/>
      <c r="S60" s="108"/>
      <c r="T60" s="108"/>
      <c r="U60" s="108"/>
      <c r="V60" s="108"/>
      <c r="W60" s="108"/>
      <c r="X60" s="108"/>
      <c r="Y60" s="108"/>
      <c r="Z60" s="108"/>
      <c r="AA60" s="108"/>
      <c r="AB60" s="108"/>
    </row>
    <row r="61" spans="1:118" outlineLevel="1">
      <c r="A61" s="108" t="s">
        <v>665</v>
      </c>
      <c r="B61" s="108" t="s">
        <v>657</v>
      </c>
      <c r="C61" s="108"/>
      <c r="D61" s="108"/>
      <c r="E61" s="108"/>
      <c r="F61" s="108"/>
      <c r="G61" s="108"/>
      <c r="H61" s="108"/>
      <c r="I61" s="108"/>
      <c r="J61" s="104" t="s">
        <v>207</v>
      </c>
      <c r="K61" s="402">
        <f t="shared" ref="K61:O61" si="51">IFERROR(K60/K59,0)</f>
        <v>0</v>
      </c>
      <c r="L61" s="403">
        <f t="shared" si="51"/>
        <v>0</v>
      </c>
      <c r="M61" s="403">
        <f t="shared" si="51"/>
        <v>0</v>
      </c>
      <c r="N61" s="403">
        <f t="shared" si="51"/>
        <v>0</v>
      </c>
      <c r="O61" s="403">
        <f t="shared" si="51"/>
        <v>0</v>
      </c>
      <c r="P61" s="108"/>
      <c r="Q61" s="108"/>
      <c r="R61" s="108"/>
      <c r="S61" s="108"/>
      <c r="T61" s="108"/>
      <c r="U61" s="108"/>
      <c r="V61" s="108"/>
      <c r="W61" s="108"/>
      <c r="X61" s="108"/>
      <c r="Y61" s="108"/>
      <c r="Z61" s="108"/>
      <c r="AA61" s="108"/>
      <c r="AB61" s="108"/>
    </row>
    <row r="62" spans="1:118" outlineLevel="1">
      <c r="A62" s="108" t="s">
        <v>666</v>
      </c>
      <c r="B62" s="108"/>
      <c r="C62" s="108"/>
      <c r="D62" s="108"/>
      <c r="E62" s="108"/>
      <c r="F62" s="108"/>
      <c r="G62" s="108"/>
      <c r="H62" s="108"/>
      <c r="I62" s="108"/>
      <c r="J62" s="104"/>
      <c r="K62" s="406">
        <f t="shared" ref="K62:O62" si="52">IF(K37&gt;0,IF(K59&gt;=0.75*SUM(K37,K41,K44,K47,K50,K53,K56,K59),"Allowed", "Disallowed"),0)</f>
        <v>0</v>
      </c>
      <c r="L62" s="406">
        <f t="shared" si="52"/>
        <v>0</v>
      </c>
      <c r="M62" s="406">
        <f t="shared" si="52"/>
        <v>0</v>
      </c>
      <c r="N62" s="406">
        <f t="shared" si="52"/>
        <v>0</v>
      </c>
      <c r="O62" s="406">
        <f t="shared" si="52"/>
        <v>0</v>
      </c>
      <c r="P62" s="108"/>
      <c r="Q62" s="108"/>
      <c r="R62" s="108"/>
      <c r="S62" s="108"/>
      <c r="T62" s="108"/>
      <c r="U62" s="108"/>
      <c r="V62" s="108"/>
      <c r="W62" s="108"/>
      <c r="X62" s="108"/>
      <c r="Y62" s="108"/>
      <c r="Z62" s="108"/>
      <c r="AA62" s="108"/>
      <c r="AB62" s="108"/>
    </row>
    <row r="63" spans="1:118">
      <c r="A63" s="108"/>
      <c r="B63" s="108"/>
      <c r="C63" s="108"/>
      <c r="D63" s="108"/>
      <c r="E63" s="108"/>
      <c r="F63" s="108"/>
      <c r="G63" s="108"/>
      <c r="H63" s="108"/>
      <c r="I63" s="108"/>
      <c r="J63" s="104"/>
      <c r="K63" s="109"/>
      <c r="L63" s="109"/>
      <c r="M63" s="109"/>
      <c r="N63" s="109"/>
      <c r="O63" s="109"/>
      <c r="P63" s="108"/>
      <c r="Q63" s="108"/>
      <c r="R63" s="108"/>
      <c r="S63" s="108"/>
      <c r="T63" s="108"/>
      <c r="U63" s="108"/>
      <c r="V63" s="108"/>
      <c r="W63" s="108"/>
      <c r="X63" s="108"/>
      <c r="Y63" s="108"/>
      <c r="Z63" s="108"/>
      <c r="AA63" s="108"/>
      <c r="AB63" s="108"/>
    </row>
    <row r="64" spans="1:118" outlineLevel="1">
      <c r="A64" s="407" t="str">
        <f>A18</f>
        <v xml:space="preserve"> NG Property Holdings Group</v>
      </c>
      <c r="B64" s="108"/>
      <c r="C64" s="108"/>
      <c r="D64" s="108"/>
      <c r="E64" s="108"/>
      <c r="F64" s="108"/>
      <c r="G64" s="108"/>
      <c r="H64" s="108"/>
      <c r="I64" s="108"/>
      <c r="J64" s="104"/>
      <c r="K64" s="109"/>
      <c r="L64" s="109"/>
      <c r="M64" s="109"/>
      <c r="N64" s="109"/>
      <c r="O64" s="109"/>
      <c r="P64" s="108"/>
      <c r="Q64" s="108"/>
      <c r="R64" s="108"/>
      <c r="S64" s="108"/>
      <c r="T64" s="108"/>
      <c r="U64" s="108"/>
      <c r="V64" s="108"/>
      <c r="W64" s="108"/>
      <c r="X64" s="108"/>
      <c r="Y64" s="108"/>
      <c r="Z64" s="108"/>
      <c r="AA64" s="108"/>
      <c r="AB64" s="108"/>
    </row>
    <row r="65" spans="1:28" ht="13.5" customHeight="1" outlineLevel="1">
      <c r="A65" s="108" t="s">
        <v>655</v>
      </c>
      <c r="B65" s="108" t="s">
        <v>656</v>
      </c>
      <c r="C65" s="108"/>
      <c r="D65" s="108"/>
      <c r="E65" s="108"/>
      <c r="F65" s="108"/>
      <c r="G65" s="108"/>
      <c r="H65" s="108"/>
      <c r="I65" s="108"/>
      <c r="J65" s="104" t="s">
        <v>219</v>
      </c>
      <c r="K65" s="394"/>
      <c r="L65" s="395"/>
      <c r="M65" s="395"/>
      <c r="N65" s="395"/>
      <c r="O65" s="395"/>
      <c r="P65" s="108"/>
      <c r="Q65" s="108"/>
      <c r="R65" s="108"/>
      <c r="S65" s="108"/>
      <c r="T65" s="108"/>
      <c r="U65" s="108"/>
      <c r="V65" s="108"/>
      <c r="W65" s="108"/>
      <c r="X65" s="108"/>
      <c r="Y65" s="108"/>
      <c r="Z65" s="108"/>
      <c r="AA65" s="108"/>
      <c r="AB65" s="108"/>
    </row>
    <row r="66" spans="1:28" outlineLevel="1">
      <c r="A66" s="108" t="s">
        <v>655</v>
      </c>
      <c r="B66" s="108" t="s">
        <v>639</v>
      </c>
      <c r="C66" s="108"/>
      <c r="D66" s="108"/>
      <c r="E66" s="108"/>
      <c r="F66" s="108"/>
      <c r="G66" s="108"/>
      <c r="H66" s="108"/>
      <c r="I66" s="108"/>
      <c r="J66" s="104" t="s">
        <v>219</v>
      </c>
      <c r="K66" s="394"/>
      <c r="L66" s="395"/>
      <c r="M66" s="395"/>
      <c r="N66" s="395"/>
      <c r="O66" s="395"/>
      <c r="P66" s="108"/>
      <c r="Q66" s="108"/>
      <c r="R66" s="108"/>
      <c r="S66" s="108"/>
      <c r="T66" s="108"/>
      <c r="U66" s="108"/>
      <c r="V66" s="108"/>
      <c r="W66" s="108"/>
      <c r="X66" s="108"/>
      <c r="Y66" s="108"/>
      <c r="Z66" s="108"/>
      <c r="AA66" s="108"/>
      <c r="AB66" s="108"/>
    </row>
    <row r="67" spans="1:28" outlineLevel="1">
      <c r="A67" s="108" t="s">
        <v>655</v>
      </c>
      <c r="B67" s="108" t="s">
        <v>657</v>
      </c>
      <c r="C67" s="108"/>
      <c r="D67" s="108"/>
      <c r="E67" s="108"/>
      <c r="F67" s="108"/>
      <c r="G67" s="108"/>
      <c r="H67" s="108"/>
      <c r="I67" s="108"/>
      <c r="J67" s="104" t="s">
        <v>207</v>
      </c>
      <c r="K67" s="402">
        <f t="shared" ref="K67:O67" si="53">IFERROR(K66/K65,0)</f>
        <v>0</v>
      </c>
      <c r="L67" s="403">
        <f t="shared" si="53"/>
        <v>0</v>
      </c>
      <c r="M67" s="403">
        <f t="shared" si="53"/>
        <v>0</v>
      </c>
      <c r="N67" s="403">
        <f t="shared" si="53"/>
        <v>0</v>
      </c>
      <c r="O67" s="403">
        <f t="shared" si="53"/>
        <v>0</v>
      </c>
      <c r="P67" s="108"/>
      <c r="Q67" s="108"/>
      <c r="R67" s="108"/>
      <c r="S67" s="108"/>
      <c r="T67" s="108"/>
      <c r="U67" s="108"/>
      <c r="V67" s="108"/>
      <c r="W67" s="108"/>
      <c r="X67" s="108"/>
      <c r="Y67" s="108"/>
      <c r="Z67" s="108"/>
      <c r="AA67" s="108"/>
      <c r="AB67" s="108"/>
    </row>
    <row r="68" spans="1:28" outlineLevel="1">
      <c r="A68" s="108" t="s">
        <v>658</v>
      </c>
      <c r="B68" s="108" t="s">
        <v>639</v>
      </c>
      <c r="C68" s="108"/>
      <c r="D68" s="108"/>
      <c r="E68" s="108"/>
      <c r="F68" s="108"/>
      <c r="G68" s="108"/>
      <c r="H68" s="108"/>
      <c r="I68" s="108"/>
      <c r="J68" s="104" t="s">
        <v>219</v>
      </c>
      <c r="K68" s="394"/>
      <c r="L68" s="395"/>
      <c r="M68" s="395"/>
      <c r="N68" s="395"/>
      <c r="O68" s="395"/>
      <c r="P68" s="108"/>
      <c r="Q68" s="108"/>
      <c r="R68" s="108"/>
      <c r="S68" s="108"/>
      <c r="T68" s="108"/>
      <c r="U68" s="108"/>
      <c r="V68" s="108"/>
      <c r="W68" s="108"/>
      <c r="X68" s="108"/>
      <c r="Y68" s="108"/>
      <c r="Z68" s="108"/>
      <c r="AA68" s="108"/>
      <c r="AB68" s="108"/>
    </row>
    <row r="69" spans="1:28" outlineLevel="1">
      <c r="A69" s="404" t="s">
        <v>659</v>
      </c>
      <c r="B69" s="108" t="s">
        <v>656</v>
      </c>
      <c r="C69" s="108"/>
      <c r="D69" s="108"/>
      <c r="E69" s="108"/>
      <c r="F69" s="108"/>
      <c r="G69" s="108"/>
      <c r="H69" s="108"/>
      <c r="I69" s="108"/>
      <c r="J69" s="104" t="s">
        <v>219</v>
      </c>
      <c r="K69" s="394"/>
      <c r="L69" s="395"/>
      <c r="M69" s="395"/>
      <c r="N69" s="395"/>
      <c r="O69" s="395"/>
      <c r="P69" s="108"/>
      <c r="Q69" s="108"/>
      <c r="R69" s="108"/>
      <c r="S69" s="108"/>
      <c r="T69" s="108"/>
      <c r="U69" s="108"/>
      <c r="V69" s="108"/>
      <c r="W69" s="108"/>
      <c r="X69" s="108"/>
      <c r="Y69" s="108"/>
      <c r="Z69" s="108"/>
      <c r="AA69" s="108"/>
      <c r="AB69" s="108"/>
    </row>
    <row r="70" spans="1:28" outlineLevel="1">
      <c r="A70" s="405" t="str">
        <f>A69</f>
        <v>NGET</v>
      </c>
      <c r="B70" s="108" t="s">
        <v>639</v>
      </c>
      <c r="C70" s="108"/>
      <c r="D70" s="108"/>
      <c r="E70" s="108"/>
      <c r="F70" s="108"/>
      <c r="G70" s="108"/>
      <c r="H70" s="108"/>
      <c r="I70" s="108"/>
      <c r="J70" s="104" t="s">
        <v>219</v>
      </c>
      <c r="K70" s="394"/>
      <c r="L70" s="395"/>
      <c r="M70" s="395"/>
      <c r="N70" s="395"/>
      <c r="O70" s="395"/>
      <c r="P70" s="108"/>
      <c r="Q70" s="108"/>
      <c r="R70" s="108"/>
      <c r="S70" s="108"/>
      <c r="T70" s="108"/>
      <c r="U70" s="108"/>
      <c r="V70" s="108"/>
      <c r="W70" s="108"/>
      <c r="X70" s="108"/>
      <c r="Y70" s="108"/>
      <c r="Z70" s="108"/>
      <c r="AA70" s="108"/>
      <c r="AB70" s="108"/>
    </row>
    <row r="71" spans="1:28" outlineLevel="1">
      <c r="A71" s="405" t="str">
        <f>A69</f>
        <v>NGET</v>
      </c>
      <c r="B71" s="108" t="s">
        <v>657</v>
      </c>
      <c r="C71" s="108"/>
      <c r="D71" s="108"/>
      <c r="E71" s="108"/>
      <c r="F71" s="108"/>
      <c r="G71" s="108"/>
      <c r="H71" s="108"/>
      <c r="I71" s="108"/>
      <c r="J71" s="104" t="s">
        <v>207</v>
      </c>
      <c r="K71" s="402">
        <f t="shared" ref="K71:O71" si="54">IFERROR(K70/K69,0)</f>
        <v>0</v>
      </c>
      <c r="L71" s="403">
        <f t="shared" si="54"/>
        <v>0</v>
      </c>
      <c r="M71" s="403">
        <f t="shared" si="54"/>
        <v>0</v>
      </c>
      <c r="N71" s="403">
        <f t="shared" si="54"/>
        <v>0</v>
      </c>
      <c r="O71" s="403">
        <f t="shared" si="54"/>
        <v>0</v>
      </c>
      <c r="P71" s="108"/>
      <c r="Q71" s="108"/>
      <c r="R71" s="108"/>
      <c r="S71" s="108"/>
      <c r="T71" s="108"/>
      <c r="U71" s="108"/>
      <c r="V71" s="108"/>
      <c r="W71" s="108"/>
      <c r="X71" s="108"/>
      <c r="Y71" s="108"/>
      <c r="Z71" s="108"/>
      <c r="AA71" s="108"/>
      <c r="AB71" s="108"/>
    </row>
    <row r="72" spans="1:28" outlineLevel="1">
      <c r="A72" s="404" t="s">
        <v>660</v>
      </c>
      <c r="B72" s="108" t="s">
        <v>656</v>
      </c>
      <c r="C72" s="108"/>
      <c r="D72" s="108"/>
      <c r="E72" s="108"/>
      <c r="F72" s="108"/>
      <c r="G72" s="108"/>
      <c r="H72" s="108"/>
      <c r="I72" s="108"/>
      <c r="J72" s="104" t="s">
        <v>219</v>
      </c>
      <c r="K72" s="394"/>
      <c r="L72" s="395"/>
      <c r="M72" s="395"/>
      <c r="N72" s="395"/>
      <c r="O72" s="395"/>
      <c r="P72" s="108"/>
      <c r="Q72" s="108"/>
      <c r="R72" s="108"/>
      <c r="S72" s="108"/>
      <c r="T72" s="108"/>
      <c r="U72" s="108"/>
      <c r="V72" s="108"/>
      <c r="W72" s="108"/>
      <c r="X72" s="108"/>
      <c r="Y72" s="108"/>
      <c r="Z72" s="108"/>
      <c r="AA72" s="108"/>
      <c r="AB72" s="108"/>
    </row>
    <row r="73" spans="1:28" outlineLevel="1">
      <c r="A73" s="405" t="str">
        <f>A72</f>
        <v>NGG</v>
      </c>
      <c r="B73" s="108" t="s">
        <v>639</v>
      </c>
      <c r="C73" s="108"/>
      <c r="D73" s="108"/>
      <c r="E73" s="108"/>
      <c r="F73" s="108"/>
      <c r="G73" s="108"/>
      <c r="H73" s="108"/>
      <c r="I73" s="108"/>
      <c r="J73" s="104" t="s">
        <v>219</v>
      </c>
      <c r="K73" s="394"/>
      <c r="L73" s="395"/>
      <c r="M73" s="395"/>
      <c r="N73" s="395"/>
      <c r="O73" s="395"/>
      <c r="P73" s="108"/>
      <c r="Q73" s="108"/>
      <c r="R73" s="108"/>
      <c r="S73" s="108"/>
      <c r="T73" s="108"/>
      <c r="U73" s="108"/>
      <c r="V73" s="108"/>
      <c r="W73" s="108"/>
      <c r="X73" s="108"/>
      <c r="Y73" s="108"/>
      <c r="Z73" s="108"/>
      <c r="AA73" s="108"/>
      <c r="AB73" s="108"/>
    </row>
    <row r="74" spans="1:28" outlineLevel="1">
      <c r="A74" s="405" t="str">
        <f>A72</f>
        <v>NGG</v>
      </c>
      <c r="B74" s="108" t="s">
        <v>657</v>
      </c>
      <c r="C74" s="108"/>
      <c r="D74" s="108"/>
      <c r="E74" s="108"/>
      <c r="F74" s="108"/>
      <c r="G74" s="108"/>
      <c r="H74" s="108"/>
      <c r="I74" s="108"/>
      <c r="J74" s="104" t="s">
        <v>207</v>
      </c>
      <c r="K74" s="402">
        <f t="shared" ref="K74:O74" si="55">IFERROR(K73/K72,0)</f>
        <v>0</v>
      </c>
      <c r="L74" s="403">
        <f t="shared" si="55"/>
        <v>0</v>
      </c>
      <c r="M74" s="403">
        <f t="shared" si="55"/>
        <v>0</v>
      </c>
      <c r="N74" s="403">
        <f t="shared" si="55"/>
        <v>0</v>
      </c>
      <c r="O74" s="403">
        <f t="shared" si="55"/>
        <v>0</v>
      </c>
      <c r="P74" s="108"/>
      <c r="Q74" s="108"/>
      <c r="R74" s="108"/>
      <c r="S74" s="108"/>
      <c r="T74" s="108"/>
      <c r="U74" s="108"/>
      <c r="V74" s="108"/>
      <c r="W74" s="108"/>
      <c r="X74" s="108"/>
      <c r="Y74" s="108"/>
      <c r="Z74" s="108"/>
      <c r="AA74" s="108"/>
      <c r="AB74" s="108"/>
    </row>
    <row r="75" spans="1:28" outlineLevel="1">
      <c r="A75" s="404" t="s">
        <v>661</v>
      </c>
      <c r="B75" s="108" t="s">
        <v>656</v>
      </c>
      <c r="C75" s="108"/>
      <c r="D75" s="108"/>
      <c r="E75" s="108"/>
      <c r="F75" s="108"/>
      <c r="G75" s="108"/>
      <c r="H75" s="108"/>
      <c r="I75" s="108"/>
      <c r="J75" s="104" t="s">
        <v>219</v>
      </c>
      <c r="K75" s="394"/>
      <c r="L75" s="395"/>
      <c r="M75" s="395"/>
      <c r="N75" s="395"/>
      <c r="O75" s="395"/>
      <c r="P75" s="108"/>
      <c r="Q75" s="108"/>
      <c r="R75" s="108"/>
      <c r="S75" s="108"/>
      <c r="T75" s="108"/>
      <c r="U75" s="108"/>
      <c r="V75" s="108"/>
      <c r="W75" s="108"/>
      <c r="X75" s="108"/>
      <c r="Y75" s="108"/>
      <c r="Z75" s="108"/>
      <c r="AA75" s="108"/>
      <c r="AB75" s="108"/>
    </row>
    <row r="76" spans="1:28" outlineLevel="1">
      <c r="A76" s="405" t="str">
        <f>A75</f>
        <v>Other National Grid Group Companies</v>
      </c>
      <c r="B76" s="108" t="s">
        <v>639</v>
      </c>
      <c r="C76" s="108"/>
      <c r="D76" s="108"/>
      <c r="E76" s="108"/>
      <c r="F76" s="108"/>
      <c r="G76" s="108"/>
      <c r="H76" s="108"/>
      <c r="I76" s="108"/>
      <c r="J76" s="104" t="s">
        <v>219</v>
      </c>
      <c r="K76" s="394"/>
      <c r="L76" s="395"/>
      <c r="M76" s="395"/>
      <c r="N76" s="395"/>
      <c r="O76" s="395"/>
      <c r="P76" s="108"/>
      <c r="Q76" s="108"/>
      <c r="R76" s="108"/>
      <c r="S76" s="108"/>
      <c r="T76" s="108"/>
      <c r="U76" s="108"/>
      <c r="V76" s="108"/>
      <c r="W76" s="108"/>
      <c r="X76" s="108"/>
      <c r="Y76" s="108"/>
      <c r="Z76" s="108"/>
      <c r="AA76" s="108"/>
      <c r="AB76" s="108"/>
    </row>
    <row r="77" spans="1:28" outlineLevel="1">
      <c r="A77" s="405" t="str">
        <f>A75</f>
        <v>Other National Grid Group Companies</v>
      </c>
      <c r="B77" s="108" t="s">
        <v>657</v>
      </c>
      <c r="C77" s="108"/>
      <c r="D77" s="108"/>
      <c r="E77" s="108"/>
      <c r="F77" s="108"/>
      <c r="G77" s="108"/>
      <c r="H77" s="108"/>
      <c r="I77" s="108"/>
      <c r="J77" s="104" t="s">
        <v>207</v>
      </c>
      <c r="K77" s="402">
        <f t="shared" ref="K77:O77" si="56">IFERROR(K76/K75,0)</f>
        <v>0</v>
      </c>
      <c r="L77" s="403">
        <f t="shared" si="56"/>
        <v>0</v>
      </c>
      <c r="M77" s="403">
        <f t="shared" si="56"/>
        <v>0</v>
      </c>
      <c r="N77" s="403">
        <f t="shared" si="56"/>
        <v>0</v>
      </c>
      <c r="O77" s="403">
        <f t="shared" si="56"/>
        <v>0</v>
      </c>
      <c r="P77" s="108"/>
      <c r="Q77" s="108"/>
      <c r="R77" s="108"/>
      <c r="S77" s="108"/>
      <c r="T77" s="108"/>
      <c r="U77" s="108"/>
      <c r="V77" s="108"/>
      <c r="W77" s="108"/>
      <c r="X77" s="108"/>
      <c r="Y77" s="108"/>
      <c r="Z77" s="108"/>
      <c r="AA77" s="108"/>
      <c r="AB77" s="108"/>
    </row>
    <row r="78" spans="1:28" ht="13.5" customHeight="1" outlineLevel="1">
      <c r="A78" s="404" t="s">
        <v>662</v>
      </c>
      <c r="B78" s="108" t="s">
        <v>656</v>
      </c>
      <c r="C78" s="108"/>
      <c r="D78" s="108"/>
      <c r="E78" s="108"/>
      <c r="F78" s="108"/>
      <c r="G78" s="108"/>
      <c r="H78" s="108"/>
      <c r="I78" s="108"/>
      <c r="J78" s="104" t="s">
        <v>219</v>
      </c>
      <c r="K78" s="394"/>
      <c r="L78" s="395"/>
      <c r="M78" s="395"/>
      <c r="N78" s="395"/>
      <c r="O78" s="395"/>
      <c r="P78" s="108"/>
      <c r="Q78" s="108"/>
      <c r="R78" s="108"/>
      <c r="S78" s="108"/>
      <c r="T78" s="108"/>
      <c r="U78" s="108"/>
      <c r="V78" s="108"/>
      <c r="W78" s="108"/>
      <c r="X78" s="108"/>
      <c r="Y78" s="108"/>
      <c r="Z78" s="108"/>
      <c r="AA78" s="108"/>
      <c r="AB78" s="108"/>
    </row>
    <row r="79" spans="1:28" outlineLevel="1">
      <c r="A79" s="405" t="str">
        <f>A78</f>
        <v>[ESO Affiliate or Related Undertaking that do not trade / transact with the ESO 4]</v>
      </c>
      <c r="B79" s="108" t="s">
        <v>639</v>
      </c>
      <c r="C79" s="108"/>
      <c r="D79" s="108"/>
      <c r="E79" s="108"/>
      <c r="F79" s="108"/>
      <c r="G79" s="108"/>
      <c r="H79" s="108"/>
      <c r="I79" s="108"/>
      <c r="J79" s="104" t="s">
        <v>219</v>
      </c>
      <c r="K79" s="394"/>
      <c r="L79" s="395"/>
      <c r="M79" s="395"/>
      <c r="N79" s="395"/>
      <c r="O79" s="395"/>
      <c r="P79" s="108"/>
      <c r="Q79" s="108"/>
      <c r="R79" s="108"/>
      <c r="S79" s="108"/>
      <c r="T79" s="108"/>
      <c r="U79" s="108"/>
      <c r="V79" s="108"/>
      <c r="W79" s="108"/>
      <c r="X79" s="108"/>
      <c r="Y79" s="108"/>
      <c r="Z79" s="108"/>
      <c r="AA79" s="108"/>
      <c r="AB79" s="108"/>
    </row>
    <row r="80" spans="1:28" outlineLevel="1">
      <c r="A80" s="405" t="str">
        <f>A78</f>
        <v>[ESO Affiliate or Related Undertaking that do not trade / transact with the ESO 4]</v>
      </c>
      <c r="B80" s="108" t="s">
        <v>657</v>
      </c>
      <c r="C80" s="108"/>
      <c r="D80" s="108"/>
      <c r="E80" s="108"/>
      <c r="F80" s="108"/>
      <c r="G80" s="108"/>
      <c r="H80" s="108"/>
      <c r="I80" s="108"/>
      <c r="J80" s="104" t="s">
        <v>207</v>
      </c>
      <c r="K80" s="402">
        <f t="shared" ref="K80:O80" si="57">IFERROR(K79/K78,0)</f>
        <v>0</v>
      </c>
      <c r="L80" s="403">
        <f t="shared" si="57"/>
        <v>0</v>
      </c>
      <c r="M80" s="403">
        <f t="shared" si="57"/>
        <v>0</v>
      </c>
      <c r="N80" s="403">
        <f t="shared" si="57"/>
        <v>0</v>
      </c>
      <c r="O80" s="403">
        <f t="shared" si="57"/>
        <v>0</v>
      </c>
      <c r="P80" s="108"/>
      <c r="Q80" s="108"/>
      <c r="R80" s="108"/>
      <c r="S80" s="108"/>
      <c r="T80" s="108"/>
      <c r="U80" s="108"/>
      <c r="V80" s="108"/>
      <c r="W80" s="108"/>
      <c r="X80" s="108"/>
      <c r="Y80" s="108"/>
      <c r="Z80" s="108"/>
      <c r="AA80" s="108"/>
      <c r="AB80" s="108"/>
    </row>
    <row r="81" spans="1:28" outlineLevel="1">
      <c r="A81" s="404" t="s">
        <v>663</v>
      </c>
      <c r="B81" s="108" t="s">
        <v>656</v>
      </c>
      <c r="C81" s="108"/>
      <c r="D81" s="108"/>
      <c r="E81" s="108"/>
      <c r="F81" s="108"/>
      <c r="G81" s="108"/>
      <c r="H81" s="108"/>
      <c r="I81" s="108"/>
      <c r="J81" s="104" t="s">
        <v>219</v>
      </c>
      <c r="K81" s="394"/>
      <c r="L81" s="395"/>
      <c r="M81" s="395"/>
      <c r="N81" s="395"/>
      <c r="O81" s="395"/>
      <c r="P81" s="108"/>
      <c r="Q81" s="108"/>
      <c r="R81" s="108"/>
      <c r="S81" s="108"/>
      <c r="T81" s="108"/>
      <c r="U81" s="108"/>
      <c r="V81" s="108"/>
      <c r="W81" s="108"/>
      <c r="X81" s="108"/>
      <c r="Y81" s="108"/>
      <c r="Z81" s="108"/>
      <c r="AA81" s="108"/>
      <c r="AB81" s="108"/>
    </row>
    <row r="82" spans="1:28" outlineLevel="1">
      <c r="A82" s="405" t="str">
        <f>A81</f>
        <v>[ESO Affiliate or Related Undertaking that do not trade / transact with the ESO 5]</v>
      </c>
      <c r="B82" s="108" t="s">
        <v>639</v>
      </c>
      <c r="C82" s="108"/>
      <c r="D82" s="108"/>
      <c r="E82" s="108"/>
      <c r="F82" s="108"/>
      <c r="G82" s="108"/>
      <c r="H82" s="108"/>
      <c r="I82" s="108"/>
      <c r="J82" s="104" t="s">
        <v>219</v>
      </c>
      <c r="K82" s="394"/>
      <c r="L82" s="395"/>
      <c r="M82" s="395"/>
      <c r="N82" s="395"/>
      <c r="O82" s="395"/>
      <c r="P82" s="108"/>
      <c r="Q82" s="108"/>
      <c r="R82" s="108"/>
      <c r="S82" s="108"/>
      <c r="T82" s="108"/>
      <c r="U82" s="108"/>
      <c r="V82" s="108"/>
      <c r="W82" s="108"/>
      <c r="X82" s="108"/>
      <c r="Y82" s="108"/>
      <c r="Z82" s="108"/>
      <c r="AA82" s="108"/>
      <c r="AB82" s="108"/>
    </row>
    <row r="83" spans="1:28" outlineLevel="1">
      <c r="A83" s="405" t="str">
        <f>A81</f>
        <v>[ESO Affiliate or Related Undertaking that do not trade / transact with the ESO 5]</v>
      </c>
      <c r="B83" s="108" t="s">
        <v>657</v>
      </c>
      <c r="C83" s="108"/>
      <c r="D83" s="108"/>
      <c r="E83" s="108"/>
      <c r="F83" s="108"/>
      <c r="G83" s="108"/>
      <c r="H83" s="108"/>
      <c r="I83" s="108"/>
      <c r="J83" s="104" t="s">
        <v>207</v>
      </c>
      <c r="K83" s="402">
        <f t="shared" ref="K83:O83" si="58">IFERROR(K82/K81,0)</f>
        <v>0</v>
      </c>
      <c r="L83" s="403">
        <f t="shared" si="58"/>
        <v>0</v>
      </c>
      <c r="M83" s="403">
        <f t="shared" si="58"/>
        <v>0</v>
      </c>
      <c r="N83" s="403">
        <f t="shared" si="58"/>
        <v>0</v>
      </c>
      <c r="O83" s="403">
        <f t="shared" si="58"/>
        <v>0</v>
      </c>
      <c r="P83" s="108"/>
      <c r="Q83" s="108"/>
      <c r="R83" s="108"/>
      <c r="S83" s="108"/>
      <c r="T83" s="108"/>
      <c r="U83" s="108"/>
      <c r="V83" s="108"/>
      <c r="W83" s="108"/>
      <c r="X83" s="108"/>
      <c r="Y83" s="108"/>
      <c r="Z83" s="108"/>
      <c r="AA83" s="108"/>
      <c r="AB83" s="108"/>
    </row>
    <row r="84" spans="1:28" outlineLevel="1">
      <c r="A84" s="404" t="s">
        <v>664</v>
      </c>
      <c r="B84" s="108" t="s">
        <v>656</v>
      </c>
      <c r="C84" s="108"/>
      <c r="D84" s="108"/>
      <c r="E84" s="108"/>
      <c r="F84" s="108"/>
      <c r="G84" s="108"/>
      <c r="H84" s="108"/>
      <c r="I84" s="108"/>
      <c r="J84" s="104" t="s">
        <v>219</v>
      </c>
      <c r="K84" s="394"/>
      <c r="L84" s="395"/>
      <c r="M84" s="395"/>
      <c r="N84" s="395"/>
      <c r="O84" s="395"/>
      <c r="P84" s="108"/>
      <c r="Q84" s="108"/>
      <c r="R84" s="108"/>
      <c r="S84" s="108"/>
      <c r="T84" s="108"/>
      <c r="U84" s="108"/>
      <c r="V84" s="108"/>
      <c r="W84" s="108"/>
      <c r="X84" s="108"/>
      <c r="Y84" s="108"/>
      <c r="Z84" s="108"/>
      <c r="AA84" s="108"/>
      <c r="AB84" s="108"/>
    </row>
    <row r="85" spans="1:28" outlineLevel="1">
      <c r="A85" s="405" t="str">
        <f>A84</f>
        <v>[ESO Affiliate or Related Undertaking that do not trade / transact with the ESO 6]</v>
      </c>
      <c r="B85" s="108" t="s">
        <v>639</v>
      </c>
      <c r="C85" s="108"/>
      <c r="D85" s="108"/>
      <c r="E85" s="108"/>
      <c r="F85" s="108"/>
      <c r="G85" s="108"/>
      <c r="H85" s="108"/>
      <c r="I85" s="108"/>
      <c r="J85" s="104" t="s">
        <v>219</v>
      </c>
      <c r="K85" s="394"/>
      <c r="L85" s="395"/>
      <c r="M85" s="395"/>
      <c r="N85" s="395"/>
      <c r="O85" s="395"/>
      <c r="P85" s="108"/>
      <c r="Q85" s="108"/>
      <c r="R85" s="108"/>
      <c r="S85" s="108"/>
      <c r="T85" s="108"/>
      <c r="U85" s="108"/>
      <c r="V85" s="108"/>
      <c r="W85" s="108"/>
      <c r="X85" s="108"/>
      <c r="Y85" s="108"/>
      <c r="Z85" s="108"/>
      <c r="AA85" s="108"/>
      <c r="AB85" s="108"/>
    </row>
    <row r="86" spans="1:28" outlineLevel="1">
      <c r="A86" s="405" t="str">
        <f>A84</f>
        <v>[ESO Affiliate or Related Undertaking that do not trade / transact with the ESO 6]</v>
      </c>
      <c r="B86" s="108" t="s">
        <v>657</v>
      </c>
      <c r="C86" s="108"/>
      <c r="D86" s="108"/>
      <c r="E86" s="108"/>
      <c r="F86" s="108"/>
      <c r="G86" s="108"/>
      <c r="H86" s="108"/>
      <c r="I86" s="108"/>
      <c r="J86" s="104" t="s">
        <v>207</v>
      </c>
      <c r="K86" s="402">
        <f t="shared" ref="K86:O86" si="59">IFERROR(K85/K84,0)</f>
        <v>0</v>
      </c>
      <c r="L86" s="403">
        <f t="shared" si="59"/>
        <v>0</v>
      </c>
      <c r="M86" s="403">
        <f t="shared" si="59"/>
        <v>0</v>
      </c>
      <c r="N86" s="403">
        <f t="shared" si="59"/>
        <v>0</v>
      </c>
      <c r="O86" s="403">
        <f t="shared" si="59"/>
        <v>0</v>
      </c>
      <c r="P86" s="108"/>
      <c r="Q86" s="108"/>
      <c r="R86" s="108"/>
      <c r="S86" s="108"/>
      <c r="T86" s="108"/>
      <c r="U86" s="108"/>
      <c r="V86" s="108"/>
      <c r="W86" s="108"/>
      <c r="X86" s="108"/>
      <c r="Y86" s="108"/>
      <c r="Z86" s="108"/>
      <c r="AA86" s="108"/>
      <c r="AB86" s="108"/>
    </row>
    <row r="87" spans="1:28" outlineLevel="1">
      <c r="A87" s="108" t="s">
        <v>665</v>
      </c>
      <c r="B87" s="108" t="s">
        <v>656</v>
      </c>
      <c r="C87" s="108"/>
      <c r="D87" s="108"/>
      <c r="E87" s="108"/>
      <c r="F87" s="108"/>
      <c r="G87" s="108"/>
      <c r="H87" s="108"/>
      <c r="I87" s="108"/>
      <c r="J87" s="104" t="s">
        <v>219</v>
      </c>
      <c r="K87" s="394"/>
      <c r="L87" s="395"/>
      <c r="M87" s="395"/>
      <c r="N87" s="395"/>
      <c r="O87" s="395"/>
      <c r="P87" s="108"/>
      <c r="Q87" s="108"/>
      <c r="R87" s="108"/>
      <c r="S87" s="108"/>
      <c r="T87" s="108"/>
      <c r="U87" s="108"/>
      <c r="V87" s="108"/>
      <c r="W87" s="108"/>
      <c r="X87" s="108"/>
      <c r="Y87" s="108"/>
      <c r="Z87" s="108"/>
      <c r="AA87" s="108"/>
      <c r="AB87" s="108"/>
    </row>
    <row r="88" spans="1:28" outlineLevel="1">
      <c r="A88" s="108" t="s">
        <v>665</v>
      </c>
      <c r="B88" s="108" t="s">
        <v>639</v>
      </c>
      <c r="C88" s="108"/>
      <c r="D88" s="108"/>
      <c r="E88" s="108"/>
      <c r="F88" s="108"/>
      <c r="G88" s="108"/>
      <c r="H88" s="108"/>
      <c r="I88" s="108"/>
      <c r="J88" s="104" t="s">
        <v>219</v>
      </c>
      <c r="K88" s="394"/>
      <c r="L88" s="395"/>
      <c r="M88" s="395"/>
      <c r="N88" s="395"/>
      <c r="O88" s="395"/>
      <c r="P88" s="108"/>
      <c r="Q88" s="108"/>
      <c r="R88" s="108"/>
      <c r="S88" s="108"/>
      <c r="T88" s="108"/>
      <c r="U88" s="108"/>
      <c r="V88" s="108"/>
      <c r="W88" s="108"/>
      <c r="X88" s="108"/>
      <c r="Y88" s="108"/>
      <c r="Z88" s="108"/>
      <c r="AA88" s="108"/>
      <c r="AB88" s="108"/>
    </row>
    <row r="89" spans="1:28" outlineLevel="1">
      <c r="A89" s="108" t="s">
        <v>665</v>
      </c>
      <c r="B89" s="108" t="s">
        <v>657</v>
      </c>
      <c r="C89" s="108"/>
      <c r="D89" s="108"/>
      <c r="E89" s="108"/>
      <c r="F89" s="108"/>
      <c r="G89" s="108"/>
      <c r="H89" s="108"/>
      <c r="I89" s="108"/>
      <c r="J89" s="104" t="s">
        <v>207</v>
      </c>
      <c r="K89" s="402">
        <f t="shared" ref="K89:O89" si="60">IFERROR(K88/K87,0)</f>
        <v>0</v>
      </c>
      <c r="L89" s="403">
        <f t="shared" si="60"/>
        <v>0</v>
      </c>
      <c r="M89" s="403">
        <f t="shared" si="60"/>
        <v>0</v>
      </c>
      <c r="N89" s="403">
        <f t="shared" si="60"/>
        <v>0</v>
      </c>
      <c r="O89" s="403">
        <f t="shared" si="60"/>
        <v>0</v>
      </c>
      <c r="P89" s="108"/>
      <c r="Q89" s="108"/>
      <c r="R89" s="108"/>
      <c r="S89" s="108"/>
      <c r="T89" s="108"/>
      <c r="U89" s="108"/>
      <c r="V89" s="108"/>
      <c r="W89" s="108"/>
      <c r="X89" s="108"/>
      <c r="Y89" s="108"/>
      <c r="Z89" s="108"/>
      <c r="AA89" s="108"/>
      <c r="AB89" s="108"/>
    </row>
    <row r="90" spans="1:28" outlineLevel="1">
      <c r="A90" s="108" t="s">
        <v>666</v>
      </c>
      <c r="B90" s="108"/>
      <c r="C90" s="108"/>
      <c r="D90" s="108"/>
      <c r="E90" s="108"/>
      <c r="F90" s="108"/>
      <c r="G90" s="108"/>
      <c r="H90" s="108"/>
      <c r="I90" s="108"/>
      <c r="J90" s="104"/>
      <c r="K90" s="406">
        <f t="shared" ref="K90:O90" si="61">IF(K65&gt;0,IF(K87&gt;=0.75*SUM(K65,K69,K72,K75,K78,K81,K84,K87),"Allowed", "Disallowed"),0)</f>
        <v>0</v>
      </c>
      <c r="L90" s="406">
        <f t="shared" si="61"/>
        <v>0</v>
      </c>
      <c r="M90" s="406">
        <f t="shared" si="61"/>
        <v>0</v>
      </c>
      <c r="N90" s="406">
        <f t="shared" si="61"/>
        <v>0</v>
      </c>
      <c r="O90" s="406">
        <f t="shared" si="61"/>
        <v>0</v>
      </c>
      <c r="P90" s="108"/>
      <c r="Q90" s="108"/>
      <c r="R90" s="108"/>
      <c r="S90" s="108"/>
      <c r="T90" s="108"/>
      <c r="U90" s="108"/>
      <c r="V90" s="108"/>
      <c r="W90" s="108"/>
      <c r="X90" s="108"/>
      <c r="Y90" s="108"/>
      <c r="Z90" s="108"/>
      <c r="AA90" s="108"/>
      <c r="AB90" s="108"/>
    </row>
    <row r="91" spans="1:28">
      <c r="A91" s="108"/>
      <c r="B91" s="108"/>
      <c r="C91" s="108"/>
      <c r="D91" s="108"/>
      <c r="E91" s="108"/>
      <c r="F91" s="108"/>
      <c r="G91" s="108"/>
      <c r="H91" s="108"/>
      <c r="I91" s="108"/>
      <c r="J91" s="104"/>
      <c r="K91" s="109"/>
      <c r="L91" s="109"/>
      <c r="M91" s="109"/>
      <c r="N91" s="109"/>
      <c r="O91" s="109"/>
      <c r="P91" s="108"/>
      <c r="Q91" s="108"/>
      <c r="R91" s="108"/>
      <c r="S91" s="108"/>
      <c r="T91" s="108"/>
      <c r="U91" s="108"/>
      <c r="V91" s="108"/>
      <c r="W91" s="108"/>
      <c r="X91" s="108"/>
      <c r="Y91" s="108"/>
      <c r="Z91" s="108"/>
      <c r="AA91" s="108"/>
      <c r="AB91" s="108"/>
    </row>
    <row r="92" spans="1:28" outlineLevel="1">
      <c r="A92" s="407" t="str">
        <f>A19</f>
        <v>[Related Party 3]</v>
      </c>
      <c r="B92" s="108"/>
      <c r="C92" s="108"/>
      <c r="D92" s="108"/>
      <c r="E92" s="108"/>
      <c r="F92" s="108"/>
      <c r="G92" s="108"/>
      <c r="H92" s="108"/>
      <c r="I92" s="108"/>
      <c r="J92" s="104"/>
      <c r="K92" s="109"/>
      <c r="L92" s="109"/>
      <c r="M92" s="109"/>
      <c r="N92" s="109"/>
      <c r="O92" s="109"/>
      <c r="P92" s="108"/>
      <c r="Q92" s="108"/>
      <c r="R92" s="108"/>
      <c r="S92" s="108"/>
      <c r="T92" s="108"/>
      <c r="U92" s="108"/>
      <c r="V92" s="108"/>
      <c r="W92" s="108"/>
      <c r="X92" s="108"/>
      <c r="Y92" s="108"/>
      <c r="Z92" s="108"/>
      <c r="AA92" s="108"/>
      <c r="AB92" s="108"/>
    </row>
    <row r="93" spans="1:28" outlineLevel="1">
      <c r="A93" s="108" t="s">
        <v>655</v>
      </c>
      <c r="B93" s="108" t="s">
        <v>656</v>
      </c>
      <c r="C93" s="108"/>
      <c r="D93" s="108"/>
      <c r="E93" s="108"/>
      <c r="F93" s="108"/>
      <c r="G93" s="108"/>
      <c r="H93" s="108"/>
      <c r="I93" s="108"/>
      <c r="J93" s="104" t="s">
        <v>219</v>
      </c>
      <c r="K93" s="394"/>
      <c r="L93" s="395"/>
      <c r="M93" s="395"/>
      <c r="N93" s="395"/>
      <c r="O93" s="395"/>
      <c r="P93" s="108"/>
      <c r="Q93" s="108"/>
      <c r="R93" s="108"/>
      <c r="S93" s="108"/>
      <c r="T93" s="108"/>
      <c r="U93" s="108"/>
      <c r="V93" s="108"/>
      <c r="W93" s="108"/>
      <c r="X93" s="108"/>
      <c r="Y93" s="108"/>
      <c r="Z93" s="108"/>
      <c r="AA93" s="108"/>
      <c r="AB93" s="108"/>
    </row>
    <row r="94" spans="1:28" ht="13.5" customHeight="1" outlineLevel="1">
      <c r="A94" s="108" t="s">
        <v>655</v>
      </c>
      <c r="B94" s="108" t="s">
        <v>639</v>
      </c>
      <c r="C94" s="108"/>
      <c r="D94" s="108"/>
      <c r="E94" s="108"/>
      <c r="F94" s="108"/>
      <c r="G94" s="108"/>
      <c r="H94" s="108"/>
      <c r="I94" s="108"/>
      <c r="J94" s="104" t="s">
        <v>219</v>
      </c>
      <c r="K94" s="394"/>
      <c r="L94" s="395"/>
      <c r="M94" s="395"/>
      <c r="N94" s="395"/>
      <c r="O94" s="395"/>
      <c r="P94" s="108"/>
      <c r="Q94" s="108"/>
      <c r="R94" s="108"/>
      <c r="S94" s="108"/>
      <c r="T94" s="108"/>
      <c r="U94" s="108"/>
      <c r="V94" s="108"/>
      <c r="W94" s="108"/>
      <c r="X94" s="108"/>
      <c r="Y94" s="108"/>
      <c r="Z94" s="108"/>
      <c r="AA94" s="108"/>
      <c r="AB94" s="108"/>
    </row>
    <row r="95" spans="1:28" outlineLevel="1">
      <c r="A95" s="108" t="s">
        <v>655</v>
      </c>
      <c r="B95" s="108" t="s">
        <v>657</v>
      </c>
      <c r="C95" s="108"/>
      <c r="D95" s="108"/>
      <c r="E95" s="108"/>
      <c r="F95" s="108"/>
      <c r="G95" s="108"/>
      <c r="H95" s="108"/>
      <c r="I95" s="108"/>
      <c r="J95" s="104" t="s">
        <v>207</v>
      </c>
      <c r="K95" s="402">
        <f t="shared" ref="K95:O95" si="62">IFERROR(K94/K93,0)</f>
        <v>0</v>
      </c>
      <c r="L95" s="403">
        <f t="shared" si="62"/>
        <v>0</v>
      </c>
      <c r="M95" s="403">
        <f t="shared" si="62"/>
        <v>0</v>
      </c>
      <c r="N95" s="403">
        <f t="shared" si="62"/>
        <v>0</v>
      </c>
      <c r="O95" s="403">
        <f t="shared" si="62"/>
        <v>0</v>
      </c>
      <c r="P95" s="108"/>
      <c r="Q95" s="108"/>
      <c r="R95" s="108"/>
      <c r="S95" s="108"/>
      <c r="T95" s="108"/>
      <c r="U95" s="108"/>
      <c r="V95" s="108"/>
      <c r="W95" s="108"/>
      <c r="X95" s="108"/>
      <c r="Y95" s="108"/>
      <c r="Z95" s="108"/>
      <c r="AA95" s="108"/>
      <c r="AB95" s="108"/>
    </row>
    <row r="96" spans="1:28" outlineLevel="1">
      <c r="A96" s="108" t="s">
        <v>658</v>
      </c>
      <c r="B96" s="108" t="s">
        <v>639</v>
      </c>
      <c r="C96" s="108"/>
      <c r="D96" s="108"/>
      <c r="E96" s="108"/>
      <c r="F96" s="108"/>
      <c r="G96" s="108"/>
      <c r="H96" s="108"/>
      <c r="I96" s="108"/>
      <c r="J96" s="104" t="s">
        <v>219</v>
      </c>
      <c r="K96" s="394"/>
      <c r="L96" s="395"/>
      <c r="M96" s="395"/>
      <c r="N96" s="395"/>
      <c r="O96" s="395"/>
      <c r="P96" s="108"/>
      <c r="Q96" s="108"/>
      <c r="R96" s="108"/>
      <c r="S96" s="108"/>
      <c r="T96" s="108"/>
      <c r="U96" s="108"/>
      <c r="V96" s="108"/>
      <c r="W96" s="108"/>
      <c r="X96" s="108"/>
      <c r="Y96" s="108"/>
      <c r="Z96" s="108"/>
      <c r="AA96" s="108"/>
      <c r="AB96" s="108"/>
    </row>
    <row r="97" spans="1:28" outlineLevel="1">
      <c r="A97" s="404" t="s">
        <v>667</v>
      </c>
      <c r="B97" s="108" t="s">
        <v>656</v>
      </c>
      <c r="C97" s="108"/>
      <c r="D97" s="108"/>
      <c r="E97" s="108"/>
      <c r="F97" s="108"/>
      <c r="G97" s="108"/>
      <c r="H97" s="108"/>
      <c r="I97" s="108"/>
      <c r="J97" s="104" t="s">
        <v>219</v>
      </c>
      <c r="K97" s="394"/>
      <c r="L97" s="395"/>
      <c r="M97" s="395"/>
      <c r="N97" s="395"/>
      <c r="O97" s="395"/>
      <c r="P97" s="108"/>
      <c r="Q97" s="108"/>
      <c r="R97" s="108"/>
      <c r="S97" s="108"/>
      <c r="T97" s="108"/>
      <c r="U97" s="108"/>
      <c r="V97" s="108"/>
      <c r="W97" s="108"/>
      <c r="X97" s="108"/>
      <c r="Y97" s="108"/>
      <c r="Z97" s="108"/>
      <c r="AA97" s="108"/>
      <c r="AB97" s="108"/>
    </row>
    <row r="98" spans="1:28" outlineLevel="1">
      <c r="A98" s="405" t="str">
        <f>A97</f>
        <v>[ESO Affiliate or Related Undertaking that do not trade / transact with the ESO 1]</v>
      </c>
      <c r="B98" s="108" t="s">
        <v>639</v>
      </c>
      <c r="C98" s="108"/>
      <c r="D98" s="108"/>
      <c r="E98" s="108"/>
      <c r="F98" s="108"/>
      <c r="G98" s="108"/>
      <c r="H98" s="108"/>
      <c r="I98" s="108"/>
      <c r="J98" s="104" t="s">
        <v>219</v>
      </c>
      <c r="K98" s="394"/>
      <c r="L98" s="395"/>
      <c r="M98" s="395"/>
      <c r="N98" s="395"/>
      <c r="O98" s="395"/>
      <c r="P98" s="108"/>
      <c r="Q98" s="108"/>
      <c r="R98" s="108"/>
      <c r="S98" s="108"/>
      <c r="T98" s="108"/>
      <c r="U98" s="108"/>
      <c r="V98" s="108"/>
      <c r="W98" s="108"/>
      <c r="X98" s="108"/>
      <c r="Y98" s="108"/>
      <c r="Z98" s="108"/>
      <c r="AA98" s="108"/>
      <c r="AB98" s="108"/>
    </row>
    <row r="99" spans="1:28" outlineLevel="1">
      <c r="A99" s="405" t="str">
        <f>A97</f>
        <v>[ESO Affiliate or Related Undertaking that do not trade / transact with the ESO 1]</v>
      </c>
      <c r="B99" s="108" t="s">
        <v>657</v>
      </c>
      <c r="C99" s="108"/>
      <c r="D99" s="108"/>
      <c r="E99" s="108"/>
      <c r="F99" s="108"/>
      <c r="G99" s="108"/>
      <c r="H99" s="108"/>
      <c r="I99" s="108"/>
      <c r="J99" s="104" t="s">
        <v>207</v>
      </c>
      <c r="K99" s="402">
        <f t="shared" ref="K99:O99" si="63">IFERROR(K98/K97,0)</f>
        <v>0</v>
      </c>
      <c r="L99" s="403">
        <f t="shared" si="63"/>
        <v>0</v>
      </c>
      <c r="M99" s="403">
        <f t="shared" si="63"/>
        <v>0</v>
      </c>
      <c r="N99" s="403">
        <f t="shared" si="63"/>
        <v>0</v>
      </c>
      <c r="O99" s="403">
        <f t="shared" si="63"/>
        <v>0</v>
      </c>
      <c r="P99" s="108"/>
      <c r="Q99" s="108"/>
      <c r="R99" s="108"/>
      <c r="S99" s="108"/>
      <c r="T99" s="108"/>
      <c r="U99" s="108"/>
      <c r="V99" s="108"/>
      <c r="W99" s="108"/>
      <c r="X99" s="108"/>
      <c r="Y99" s="108"/>
      <c r="Z99" s="108"/>
      <c r="AA99" s="108"/>
      <c r="AB99" s="108"/>
    </row>
    <row r="100" spans="1:28" outlineLevel="1">
      <c r="A100" s="404" t="s">
        <v>668</v>
      </c>
      <c r="B100" s="108" t="s">
        <v>656</v>
      </c>
      <c r="C100" s="108"/>
      <c r="D100" s="108"/>
      <c r="E100" s="108"/>
      <c r="F100" s="108"/>
      <c r="G100" s="108"/>
      <c r="H100" s="108"/>
      <c r="I100" s="108"/>
      <c r="J100" s="104" t="s">
        <v>219</v>
      </c>
      <c r="K100" s="394"/>
      <c r="L100" s="395"/>
      <c r="M100" s="395"/>
      <c r="N100" s="395"/>
      <c r="O100" s="395"/>
      <c r="P100" s="108"/>
      <c r="Q100" s="108"/>
      <c r="R100" s="108"/>
      <c r="S100" s="108"/>
      <c r="T100" s="108"/>
      <c r="U100" s="108"/>
      <c r="V100" s="108"/>
      <c r="W100" s="108"/>
      <c r="X100" s="108"/>
      <c r="Y100" s="108"/>
      <c r="Z100" s="108"/>
      <c r="AA100" s="108"/>
      <c r="AB100" s="108"/>
    </row>
    <row r="101" spans="1:28" outlineLevel="1">
      <c r="A101" s="405" t="str">
        <f>A100</f>
        <v>[ESO Affiliate or Related Undertaking that do not trade / transact with the ESO 2]</v>
      </c>
      <c r="B101" s="108" t="s">
        <v>639</v>
      </c>
      <c r="C101" s="108"/>
      <c r="D101" s="108"/>
      <c r="E101" s="108"/>
      <c r="F101" s="108"/>
      <c r="G101" s="108"/>
      <c r="H101" s="108"/>
      <c r="I101" s="108"/>
      <c r="J101" s="104" t="s">
        <v>219</v>
      </c>
      <c r="K101" s="394"/>
      <c r="L101" s="395"/>
      <c r="M101" s="395"/>
      <c r="N101" s="395"/>
      <c r="O101" s="395"/>
      <c r="P101" s="108"/>
      <c r="Q101" s="108"/>
      <c r="R101" s="108"/>
      <c r="S101" s="108"/>
      <c r="T101" s="108"/>
      <c r="U101" s="108"/>
      <c r="V101" s="108"/>
      <c r="W101" s="108"/>
      <c r="X101" s="108"/>
      <c r="Y101" s="108"/>
      <c r="Z101" s="108"/>
      <c r="AA101" s="108"/>
      <c r="AB101" s="108"/>
    </row>
    <row r="102" spans="1:28" outlineLevel="1">
      <c r="A102" s="405" t="str">
        <f>A100</f>
        <v>[ESO Affiliate or Related Undertaking that do not trade / transact with the ESO 2]</v>
      </c>
      <c r="B102" s="108" t="s">
        <v>657</v>
      </c>
      <c r="C102" s="108"/>
      <c r="D102" s="108"/>
      <c r="E102" s="108"/>
      <c r="F102" s="108"/>
      <c r="G102" s="108"/>
      <c r="H102" s="108"/>
      <c r="I102" s="108"/>
      <c r="J102" s="104" t="s">
        <v>207</v>
      </c>
      <c r="K102" s="402">
        <f t="shared" ref="K102:O102" si="64">IFERROR(K101/K100,0)</f>
        <v>0</v>
      </c>
      <c r="L102" s="403">
        <f t="shared" si="64"/>
        <v>0</v>
      </c>
      <c r="M102" s="403">
        <f t="shared" si="64"/>
        <v>0</v>
      </c>
      <c r="N102" s="403">
        <f t="shared" si="64"/>
        <v>0</v>
      </c>
      <c r="O102" s="403">
        <f t="shared" si="64"/>
        <v>0</v>
      </c>
      <c r="P102" s="108"/>
      <c r="Q102" s="108"/>
      <c r="R102" s="108"/>
      <c r="S102" s="108"/>
      <c r="T102" s="108"/>
      <c r="U102" s="108"/>
      <c r="V102" s="108"/>
      <c r="W102" s="108"/>
      <c r="X102" s="108"/>
      <c r="Y102" s="108"/>
      <c r="Z102" s="108"/>
      <c r="AA102" s="108"/>
      <c r="AB102" s="108"/>
    </row>
    <row r="103" spans="1:28" outlineLevel="1">
      <c r="A103" s="404" t="s">
        <v>669</v>
      </c>
      <c r="B103" s="108" t="s">
        <v>656</v>
      </c>
      <c r="C103" s="108"/>
      <c r="D103" s="108"/>
      <c r="E103" s="108"/>
      <c r="F103" s="108"/>
      <c r="G103" s="108"/>
      <c r="H103" s="108"/>
      <c r="I103" s="108"/>
      <c r="J103" s="104" t="s">
        <v>219</v>
      </c>
      <c r="K103" s="394"/>
      <c r="L103" s="395"/>
      <c r="M103" s="395"/>
      <c r="N103" s="395"/>
      <c r="O103" s="395"/>
      <c r="P103" s="108"/>
      <c r="Q103" s="108"/>
      <c r="R103" s="108"/>
      <c r="S103" s="108"/>
      <c r="T103" s="108"/>
      <c r="U103" s="108"/>
      <c r="V103" s="108"/>
      <c r="W103" s="108"/>
      <c r="X103" s="108"/>
      <c r="Y103" s="108"/>
      <c r="Z103" s="108"/>
      <c r="AA103" s="108"/>
      <c r="AB103" s="108"/>
    </row>
    <row r="104" spans="1:28" outlineLevel="1">
      <c r="A104" s="405" t="str">
        <f>A103</f>
        <v>[ESO Affiliate or Related Undertaking that do not trade / transact with the ESO 3]</v>
      </c>
      <c r="B104" s="108" t="s">
        <v>639</v>
      </c>
      <c r="C104" s="108"/>
      <c r="D104" s="108"/>
      <c r="E104" s="108"/>
      <c r="F104" s="108"/>
      <c r="G104" s="108"/>
      <c r="H104" s="108"/>
      <c r="I104" s="108"/>
      <c r="J104" s="104" t="s">
        <v>219</v>
      </c>
      <c r="K104" s="394"/>
      <c r="L104" s="395"/>
      <c r="M104" s="395"/>
      <c r="N104" s="395"/>
      <c r="O104" s="395"/>
      <c r="P104" s="108"/>
      <c r="Q104" s="108"/>
      <c r="R104" s="108"/>
      <c r="S104" s="108"/>
      <c r="T104" s="108"/>
      <c r="U104" s="108"/>
      <c r="V104" s="108"/>
      <c r="W104" s="108"/>
      <c r="X104" s="108"/>
      <c r="Y104" s="108"/>
      <c r="Z104" s="108"/>
      <c r="AA104" s="108"/>
      <c r="AB104" s="108"/>
    </row>
    <row r="105" spans="1:28" outlineLevel="1">
      <c r="A105" s="405" t="str">
        <f>A103</f>
        <v>[ESO Affiliate or Related Undertaking that do not trade / transact with the ESO 3]</v>
      </c>
      <c r="B105" s="108" t="s">
        <v>657</v>
      </c>
      <c r="C105" s="108"/>
      <c r="D105" s="108"/>
      <c r="E105" s="108"/>
      <c r="F105" s="108"/>
      <c r="G105" s="108"/>
      <c r="H105" s="108"/>
      <c r="I105" s="108"/>
      <c r="J105" s="104" t="s">
        <v>207</v>
      </c>
      <c r="K105" s="402">
        <f t="shared" ref="K105:O105" si="65">IFERROR(K104/K103,0)</f>
        <v>0</v>
      </c>
      <c r="L105" s="403">
        <f t="shared" si="65"/>
        <v>0</v>
      </c>
      <c r="M105" s="403">
        <f t="shared" si="65"/>
        <v>0</v>
      </c>
      <c r="N105" s="403">
        <f t="shared" si="65"/>
        <v>0</v>
      </c>
      <c r="O105" s="403">
        <f t="shared" si="65"/>
        <v>0</v>
      </c>
      <c r="P105" s="108"/>
      <c r="Q105" s="108"/>
      <c r="R105" s="108"/>
      <c r="S105" s="108"/>
      <c r="T105" s="108"/>
      <c r="U105" s="108"/>
      <c r="V105" s="108"/>
      <c r="W105" s="108"/>
      <c r="X105" s="108"/>
      <c r="Y105" s="108"/>
      <c r="Z105" s="108"/>
      <c r="AA105" s="108"/>
      <c r="AB105" s="108"/>
    </row>
    <row r="106" spans="1:28" outlineLevel="1">
      <c r="A106" s="404" t="s">
        <v>662</v>
      </c>
      <c r="B106" s="108" t="s">
        <v>656</v>
      </c>
      <c r="C106" s="108"/>
      <c r="D106" s="108"/>
      <c r="E106" s="108"/>
      <c r="F106" s="108"/>
      <c r="G106" s="108"/>
      <c r="H106" s="108"/>
      <c r="I106" s="108"/>
      <c r="J106" s="104" t="s">
        <v>219</v>
      </c>
      <c r="K106" s="394"/>
      <c r="L106" s="395"/>
      <c r="M106" s="395"/>
      <c r="N106" s="395"/>
      <c r="O106" s="395"/>
      <c r="P106" s="108"/>
      <c r="Q106" s="108"/>
      <c r="R106" s="108"/>
      <c r="S106" s="108"/>
      <c r="T106" s="108"/>
      <c r="U106" s="108"/>
      <c r="V106" s="108"/>
      <c r="W106" s="108"/>
      <c r="X106" s="108"/>
      <c r="Y106" s="108"/>
      <c r="Z106" s="108"/>
      <c r="AA106" s="108"/>
      <c r="AB106" s="108"/>
    </row>
    <row r="107" spans="1:28" outlineLevel="1">
      <c r="A107" s="405" t="str">
        <f>A106</f>
        <v>[ESO Affiliate or Related Undertaking that do not trade / transact with the ESO 4]</v>
      </c>
      <c r="B107" s="108" t="s">
        <v>639</v>
      </c>
      <c r="C107" s="108"/>
      <c r="D107" s="108"/>
      <c r="E107" s="108"/>
      <c r="F107" s="108"/>
      <c r="G107" s="108"/>
      <c r="H107" s="108"/>
      <c r="I107" s="108"/>
      <c r="J107" s="104" t="s">
        <v>219</v>
      </c>
      <c r="K107" s="394"/>
      <c r="L107" s="395"/>
      <c r="M107" s="395"/>
      <c r="N107" s="395"/>
      <c r="O107" s="395"/>
      <c r="P107" s="108"/>
      <c r="Q107" s="108"/>
      <c r="R107" s="108"/>
      <c r="S107" s="108"/>
      <c r="T107" s="108"/>
      <c r="U107" s="108"/>
      <c r="V107" s="108"/>
      <c r="W107" s="108"/>
      <c r="X107" s="108"/>
      <c r="Y107" s="108"/>
      <c r="Z107" s="108"/>
      <c r="AA107" s="108"/>
      <c r="AB107" s="108"/>
    </row>
    <row r="108" spans="1:28" outlineLevel="1">
      <c r="A108" s="405" t="str">
        <f>A106</f>
        <v>[ESO Affiliate or Related Undertaking that do not trade / transact with the ESO 4]</v>
      </c>
      <c r="B108" s="108" t="s">
        <v>657</v>
      </c>
      <c r="C108" s="108"/>
      <c r="D108" s="108"/>
      <c r="E108" s="108"/>
      <c r="F108" s="108"/>
      <c r="G108" s="108"/>
      <c r="H108" s="108"/>
      <c r="I108" s="108"/>
      <c r="J108" s="104" t="s">
        <v>207</v>
      </c>
      <c r="K108" s="402">
        <f t="shared" ref="K108:O108" si="66">IFERROR(K107/K106,0)</f>
        <v>0</v>
      </c>
      <c r="L108" s="403">
        <f t="shared" si="66"/>
        <v>0</v>
      </c>
      <c r="M108" s="403">
        <f t="shared" si="66"/>
        <v>0</v>
      </c>
      <c r="N108" s="403">
        <f t="shared" si="66"/>
        <v>0</v>
      </c>
      <c r="O108" s="403">
        <f t="shared" si="66"/>
        <v>0</v>
      </c>
      <c r="P108" s="108"/>
      <c r="Q108" s="108"/>
      <c r="R108" s="108"/>
      <c r="S108" s="108"/>
      <c r="T108" s="108"/>
      <c r="U108" s="108"/>
      <c r="V108" s="108"/>
      <c r="W108" s="108"/>
      <c r="X108" s="108"/>
      <c r="Y108" s="108"/>
      <c r="Z108" s="108"/>
      <c r="AA108" s="108"/>
      <c r="AB108" s="108"/>
    </row>
    <row r="109" spans="1:28" outlineLevel="1">
      <c r="A109" s="404" t="s">
        <v>663</v>
      </c>
      <c r="B109" s="108" t="s">
        <v>656</v>
      </c>
      <c r="C109" s="108"/>
      <c r="D109" s="108"/>
      <c r="E109" s="108"/>
      <c r="F109" s="108"/>
      <c r="G109" s="108"/>
      <c r="H109" s="108"/>
      <c r="I109" s="108"/>
      <c r="J109" s="104" t="s">
        <v>219</v>
      </c>
      <c r="K109" s="394"/>
      <c r="L109" s="395"/>
      <c r="M109" s="395"/>
      <c r="N109" s="395"/>
      <c r="O109" s="395"/>
      <c r="P109" s="108"/>
      <c r="Q109" s="108"/>
      <c r="R109" s="108"/>
      <c r="S109" s="108"/>
      <c r="T109" s="108"/>
      <c r="U109" s="108"/>
      <c r="V109" s="108"/>
      <c r="W109" s="108"/>
      <c r="X109" s="108"/>
      <c r="Y109" s="108"/>
      <c r="Z109" s="108"/>
      <c r="AA109" s="108"/>
      <c r="AB109" s="108"/>
    </row>
    <row r="110" spans="1:28" ht="13.5" customHeight="1" outlineLevel="1">
      <c r="A110" s="405" t="str">
        <f>A109</f>
        <v>[ESO Affiliate or Related Undertaking that do not trade / transact with the ESO 5]</v>
      </c>
      <c r="B110" s="108" t="s">
        <v>639</v>
      </c>
      <c r="C110" s="108"/>
      <c r="D110" s="108"/>
      <c r="E110" s="108"/>
      <c r="F110" s="108"/>
      <c r="G110" s="108"/>
      <c r="H110" s="108"/>
      <c r="I110" s="108"/>
      <c r="J110" s="104" t="s">
        <v>219</v>
      </c>
      <c r="K110" s="394"/>
      <c r="L110" s="395"/>
      <c r="M110" s="395"/>
      <c r="N110" s="395"/>
      <c r="O110" s="395"/>
      <c r="P110" s="108"/>
      <c r="Q110" s="108"/>
      <c r="R110" s="108"/>
      <c r="S110" s="108"/>
      <c r="T110" s="108"/>
      <c r="U110" s="108"/>
      <c r="V110" s="108"/>
      <c r="W110" s="108"/>
      <c r="X110" s="108"/>
      <c r="Y110" s="108"/>
      <c r="Z110" s="108"/>
      <c r="AA110" s="108"/>
      <c r="AB110" s="108"/>
    </row>
    <row r="111" spans="1:28" outlineLevel="1">
      <c r="A111" s="405" t="str">
        <f>A109</f>
        <v>[ESO Affiliate or Related Undertaking that do not trade / transact with the ESO 5]</v>
      </c>
      <c r="B111" s="108" t="s">
        <v>657</v>
      </c>
      <c r="C111" s="108"/>
      <c r="D111" s="108"/>
      <c r="E111" s="108"/>
      <c r="F111" s="108"/>
      <c r="G111" s="108"/>
      <c r="H111" s="108"/>
      <c r="I111" s="108"/>
      <c r="J111" s="104" t="s">
        <v>207</v>
      </c>
      <c r="K111" s="402">
        <f t="shared" ref="K111:O111" si="67">IFERROR(K110/K109,0)</f>
        <v>0</v>
      </c>
      <c r="L111" s="403">
        <f t="shared" si="67"/>
        <v>0</v>
      </c>
      <c r="M111" s="403">
        <f t="shared" si="67"/>
        <v>0</v>
      </c>
      <c r="N111" s="403">
        <f t="shared" si="67"/>
        <v>0</v>
      </c>
      <c r="O111" s="403">
        <f t="shared" si="67"/>
        <v>0</v>
      </c>
      <c r="P111" s="108"/>
      <c r="Q111" s="108"/>
      <c r="R111" s="108"/>
      <c r="S111" s="108"/>
      <c r="T111" s="108"/>
      <c r="U111" s="108"/>
      <c r="V111" s="108"/>
      <c r="W111" s="108"/>
      <c r="X111" s="108"/>
      <c r="Y111" s="108"/>
      <c r="Z111" s="108"/>
      <c r="AA111" s="108"/>
      <c r="AB111" s="108"/>
    </row>
    <row r="112" spans="1:28" outlineLevel="1">
      <c r="A112" s="404" t="s">
        <v>664</v>
      </c>
      <c r="B112" s="108" t="s">
        <v>656</v>
      </c>
      <c r="C112" s="108"/>
      <c r="D112" s="108"/>
      <c r="E112" s="108"/>
      <c r="F112" s="108"/>
      <c r="G112" s="108"/>
      <c r="H112" s="108"/>
      <c r="I112" s="108"/>
      <c r="J112" s="104" t="s">
        <v>219</v>
      </c>
      <c r="K112" s="394"/>
      <c r="L112" s="395"/>
      <c r="M112" s="395"/>
      <c r="N112" s="395"/>
      <c r="O112" s="395"/>
      <c r="P112" s="108"/>
      <c r="Q112" s="108"/>
      <c r="R112" s="108"/>
      <c r="S112" s="108"/>
      <c r="T112" s="108"/>
      <c r="U112" s="108"/>
      <c r="V112" s="108"/>
      <c r="W112" s="108"/>
      <c r="X112" s="108"/>
      <c r="Y112" s="108"/>
      <c r="Z112" s="108"/>
      <c r="AA112" s="108"/>
      <c r="AB112" s="108"/>
    </row>
    <row r="113" spans="1:28" ht="13.5" customHeight="1" outlineLevel="1">
      <c r="A113" s="405" t="str">
        <f>A112</f>
        <v>[ESO Affiliate or Related Undertaking that do not trade / transact with the ESO 6]</v>
      </c>
      <c r="B113" s="108" t="s">
        <v>639</v>
      </c>
      <c r="C113" s="108"/>
      <c r="D113" s="108"/>
      <c r="E113" s="108"/>
      <c r="F113" s="108"/>
      <c r="G113" s="108"/>
      <c r="H113" s="108"/>
      <c r="I113" s="108"/>
      <c r="J113" s="104" t="s">
        <v>219</v>
      </c>
      <c r="K113" s="394"/>
      <c r="L113" s="395"/>
      <c r="M113" s="395"/>
      <c r="N113" s="395"/>
      <c r="O113" s="395"/>
      <c r="P113" s="108"/>
      <c r="Q113" s="108"/>
      <c r="R113" s="108"/>
      <c r="S113" s="108"/>
      <c r="T113" s="108"/>
      <c r="U113" s="108"/>
      <c r="V113" s="108"/>
      <c r="W113" s="108"/>
      <c r="X113" s="108"/>
      <c r="Y113" s="108"/>
      <c r="Z113" s="108"/>
      <c r="AA113" s="108"/>
      <c r="AB113" s="108"/>
    </row>
    <row r="114" spans="1:28" outlineLevel="1">
      <c r="A114" s="405" t="str">
        <f>A112</f>
        <v>[ESO Affiliate or Related Undertaking that do not trade / transact with the ESO 6]</v>
      </c>
      <c r="B114" s="108" t="s">
        <v>657</v>
      </c>
      <c r="C114" s="108"/>
      <c r="D114" s="108"/>
      <c r="E114" s="108"/>
      <c r="F114" s="108"/>
      <c r="G114" s="108"/>
      <c r="H114" s="108"/>
      <c r="I114" s="108"/>
      <c r="J114" s="104" t="s">
        <v>207</v>
      </c>
      <c r="K114" s="402">
        <f t="shared" ref="K114:O114" si="68">IFERROR(K113/K112,0)</f>
        <v>0</v>
      </c>
      <c r="L114" s="403">
        <f t="shared" si="68"/>
        <v>0</v>
      </c>
      <c r="M114" s="403">
        <f t="shared" si="68"/>
        <v>0</v>
      </c>
      <c r="N114" s="403">
        <f t="shared" si="68"/>
        <v>0</v>
      </c>
      <c r="O114" s="403">
        <f t="shared" si="68"/>
        <v>0</v>
      </c>
      <c r="P114" s="108"/>
      <c r="Q114" s="108"/>
      <c r="R114" s="108"/>
      <c r="S114" s="108"/>
      <c r="T114" s="108"/>
      <c r="U114" s="108"/>
      <c r="V114" s="108"/>
      <c r="W114" s="108"/>
      <c r="X114" s="108"/>
      <c r="Y114" s="108"/>
      <c r="Z114" s="108"/>
      <c r="AA114" s="108"/>
      <c r="AB114" s="108"/>
    </row>
    <row r="115" spans="1:28" outlineLevel="1">
      <c r="A115" s="108" t="s">
        <v>665</v>
      </c>
      <c r="B115" s="108" t="s">
        <v>656</v>
      </c>
      <c r="C115" s="108"/>
      <c r="D115" s="108"/>
      <c r="E115" s="108"/>
      <c r="F115" s="108"/>
      <c r="G115" s="108"/>
      <c r="H115" s="108"/>
      <c r="I115" s="108"/>
      <c r="J115" s="104" t="s">
        <v>219</v>
      </c>
      <c r="K115" s="394"/>
      <c r="L115" s="395"/>
      <c r="M115" s="395"/>
      <c r="N115" s="395"/>
      <c r="O115" s="395"/>
      <c r="P115" s="108"/>
      <c r="Q115" s="108"/>
      <c r="R115" s="108"/>
      <c r="S115" s="108"/>
      <c r="T115" s="108"/>
      <c r="U115" s="108"/>
      <c r="V115" s="108"/>
      <c r="W115" s="108"/>
      <c r="X115" s="108"/>
      <c r="Y115" s="108"/>
      <c r="Z115" s="108"/>
      <c r="AA115" s="108"/>
      <c r="AB115" s="108"/>
    </row>
    <row r="116" spans="1:28" outlineLevel="1">
      <c r="A116" s="108" t="s">
        <v>665</v>
      </c>
      <c r="B116" s="108" t="s">
        <v>639</v>
      </c>
      <c r="C116" s="108"/>
      <c r="D116" s="108"/>
      <c r="E116" s="108"/>
      <c r="F116" s="108"/>
      <c r="G116" s="108"/>
      <c r="H116" s="108"/>
      <c r="I116" s="108"/>
      <c r="J116" s="104" t="s">
        <v>219</v>
      </c>
      <c r="K116" s="394"/>
      <c r="L116" s="395"/>
      <c r="M116" s="395"/>
      <c r="N116" s="395"/>
      <c r="O116" s="395"/>
      <c r="P116" s="108"/>
      <c r="Q116" s="108"/>
      <c r="R116" s="108"/>
      <c r="S116" s="108"/>
      <c r="T116" s="108"/>
      <c r="U116" s="108"/>
      <c r="V116" s="108"/>
      <c r="W116" s="108"/>
      <c r="X116" s="108"/>
      <c r="Y116" s="108"/>
      <c r="Z116" s="108"/>
      <c r="AA116" s="108"/>
      <c r="AB116" s="108"/>
    </row>
    <row r="117" spans="1:28" outlineLevel="1">
      <c r="A117" s="108" t="s">
        <v>665</v>
      </c>
      <c r="B117" s="108" t="s">
        <v>657</v>
      </c>
      <c r="C117" s="108"/>
      <c r="D117" s="108"/>
      <c r="E117" s="108"/>
      <c r="F117" s="108"/>
      <c r="G117" s="108"/>
      <c r="H117" s="108"/>
      <c r="I117" s="108"/>
      <c r="J117" s="104" t="s">
        <v>207</v>
      </c>
      <c r="K117" s="402">
        <f t="shared" ref="K117:O117" si="69">IFERROR(K116/K115,0)</f>
        <v>0</v>
      </c>
      <c r="L117" s="403">
        <f t="shared" si="69"/>
        <v>0</v>
      </c>
      <c r="M117" s="403">
        <f t="shared" si="69"/>
        <v>0</v>
      </c>
      <c r="N117" s="403">
        <f t="shared" si="69"/>
        <v>0</v>
      </c>
      <c r="O117" s="403">
        <f t="shared" si="69"/>
        <v>0</v>
      </c>
      <c r="P117" s="108"/>
      <c r="Q117" s="108"/>
      <c r="R117" s="108"/>
      <c r="S117" s="108"/>
      <c r="T117" s="108"/>
      <c r="U117" s="108"/>
      <c r="V117" s="108"/>
      <c r="W117" s="108"/>
      <c r="X117" s="108"/>
      <c r="Y117" s="108"/>
      <c r="Z117" s="108"/>
      <c r="AA117" s="108"/>
      <c r="AB117" s="108"/>
    </row>
    <row r="118" spans="1:28" outlineLevel="1">
      <c r="A118" s="108" t="s">
        <v>666</v>
      </c>
      <c r="B118" s="108"/>
      <c r="C118" s="108"/>
      <c r="D118" s="108"/>
      <c r="E118" s="108"/>
      <c r="F118" s="108"/>
      <c r="G118" s="108"/>
      <c r="H118" s="108"/>
      <c r="I118" s="108"/>
      <c r="J118" s="104"/>
      <c r="K118" s="406">
        <f t="shared" ref="K118:O118" si="70">IF(K93&gt;0,IF(K115&gt;=0.75*SUM(K93,K97,K100,K103,K106,K109,K112,K115),"Allowed", "Disallowed"),0)</f>
        <v>0</v>
      </c>
      <c r="L118" s="406">
        <f t="shared" si="70"/>
        <v>0</v>
      </c>
      <c r="M118" s="406">
        <f t="shared" si="70"/>
        <v>0</v>
      </c>
      <c r="N118" s="406">
        <f t="shared" si="70"/>
        <v>0</v>
      </c>
      <c r="O118" s="406">
        <f t="shared" si="70"/>
        <v>0</v>
      </c>
      <c r="P118" s="108"/>
      <c r="Q118" s="108"/>
      <c r="R118" s="108"/>
      <c r="S118" s="108"/>
      <c r="T118" s="108"/>
      <c r="U118" s="108"/>
      <c r="V118" s="108"/>
      <c r="W118" s="108"/>
      <c r="X118" s="108"/>
      <c r="Y118" s="108"/>
      <c r="Z118" s="108"/>
      <c r="AA118" s="108"/>
      <c r="AB118" s="108"/>
    </row>
    <row r="119" spans="1:28">
      <c r="A119" s="108"/>
      <c r="B119" s="108"/>
      <c r="C119" s="108"/>
      <c r="D119" s="108"/>
      <c r="E119" s="108"/>
      <c r="F119" s="108"/>
      <c r="G119" s="108"/>
      <c r="H119" s="108"/>
      <c r="I119" s="108"/>
      <c r="J119" s="104"/>
      <c r="K119" s="109"/>
      <c r="L119" s="109"/>
      <c r="M119" s="109"/>
      <c r="N119" s="109"/>
      <c r="O119" s="109"/>
      <c r="P119" s="108"/>
      <c r="Q119" s="108"/>
      <c r="R119" s="108"/>
      <c r="S119" s="108"/>
      <c r="T119" s="108"/>
      <c r="U119" s="108"/>
      <c r="V119" s="108"/>
      <c r="W119" s="108"/>
      <c r="X119" s="108"/>
      <c r="Y119" s="108"/>
      <c r="Z119" s="108"/>
      <c r="AA119" s="108"/>
      <c r="AB119" s="108"/>
    </row>
    <row r="120" spans="1:28" hidden="1" outlineLevel="1">
      <c r="A120" s="407" t="str">
        <f>A20</f>
        <v>[Related Party 4]</v>
      </c>
      <c r="B120" s="108"/>
      <c r="C120" s="108"/>
      <c r="D120" s="108"/>
      <c r="E120" s="108"/>
      <c r="F120" s="108"/>
      <c r="G120" s="108"/>
      <c r="H120" s="108"/>
      <c r="I120" s="108"/>
      <c r="J120" s="104"/>
      <c r="K120" s="109"/>
      <c r="L120" s="109"/>
      <c r="M120" s="109"/>
      <c r="N120" s="109"/>
      <c r="O120" s="109"/>
      <c r="P120" s="108"/>
      <c r="Q120" s="108"/>
      <c r="R120" s="108"/>
      <c r="S120" s="108"/>
      <c r="T120" s="108"/>
      <c r="U120" s="108"/>
      <c r="V120" s="108"/>
      <c r="W120" s="108"/>
      <c r="X120" s="108"/>
      <c r="Y120" s="108"/>
      <c r="Z120" s="108"/>
      <c r="AA120" s="108"/>
      <c r="AB120" s="108"/>
    </row>
    <row r="121" spans="1:28" hidden="1" outlineLevel="1">
      <c r="A121" s="108" t="s">
        <v>655</v>
      </c>
      <c r="B121" s="108" t="s">
        <v>656</v>
      </c>
      <c r="C121" s="108"/>
      <c r="D121" s="108"/>
      <c r="E121" s="108"/>
      <c r="F121" s="108"/>
      <c r="G121" s="108"/>
      <c r="H121" s="108"/>
      <c r="I121" s="108"/>
      <c r="J121" s="104" t="s">
        <v>219</v>
      </c>
      <c r="K121" s="394"/>
      <c r="L121" s="395"/>
      <c r="M121" s="395"/>
      <c r="N121" s="395"/>
      <c r="O121" s="395"/>
      <c r="P121" s="108"/>
      <c r="Q121" s="108"/>
      <c r="R121" s="108"/>
      <c r="S121" s="108"/>
      <c r="T121" s="108"/>
      <c r="U121" s="108"/>
      <c r="V121" s="108"/>
      <c r="W121" s="108"/>
      <c r="X121" s="108"/>
      <c r="Y121" s="108"/>
      <c r="Z121" s="108"/>
      <c r="AA121" s="108"/>
      <c r="AB121" s="108"/>
    </row>
    <row r="122" spans="1:28" hidden="1" outlineLevel="1">
      <c r="A122" s="108" t="s">
        <v>655</v>
      </c>
      <c r="B122" s="108" t="s">
        <v>639</v>
      </c>
      <c r="C122" s="108"/>
      <c r="D122" s="108"/>
      <c r="E122" s="108"/>
      <c r="F122" s="108"/>
      <c r="G122" s="108"/>
      <c r="H122" s="108"/>
      <c r="I122" s="108"/>
      <c r="J122" s="104" t="s">
        <v>219</v>
      </c>
      <c r="K122" s="394"/>
      <c r="L122" s="395"/>
      <c r="M122" s="395"/>
      <c r="N122" s="395"/>
      <c r="O122" s="395"/>
      <c r="P122" s="108"/>
      <c r="Q122" s="108"/>
      <c r="R122" s="108"/>
      <c r="S122" s="108"/>
      <c r="T122" s="108"/>
      <c r="U122" s="108"/>
      <c r="V122" s="108"/>
      <c r="W122" s="108"/>
      <c r="X122" s="108"/>
      <c r="Y122" s="108"/>
      <c r="Z122" s="108"/>
      <c r="AA122" s="108"/>
      <c r="AB122" s="108"/>
    </row>
    <row r="123" spans="1:28" hidden="1" outlineLevel="1">
      <c r="A123" s="108" t="s">
        <v>655</v>
      </c>
      <c r="B123" s="108" t="s">
        <v>657</v>
      </c>
      <c r="C123" s="108"/>
      <c r="D123" s="108"/>
      <c r="E123" s="108"/>
      <c r="F123" s="108"/>
      <c r="G123" s="108"/>
      <c r="H123" s="108"/>
      <c r="I123" s="108"/>
      <c r="J123" s="104" t="s">
        <v>207</v>
      </c>
      <c r="K123" s="402">
        <f t="shared" ref="K123:O123" si="71">IFERROR(K122/K121,0)</f>
        <v>0</v>
      </c>
      <c r="L123" s="403">
        <f t="shared" si="71"/>
        <v>0</v>
      </c>
      <c r="M123" s="403">
        <f t="shared" si="71"/>
        <v>0</v>
      </c>
      <c r="N123" s="403">
        <f t="shared" si="71"/>
        <v>0</v>
      </c>
      <c r="O123" s="403">
        <f t="shared" si="71"/>
        <v>0</v>
      </c>
      <c r="P123" s="108"/>
      <c r="Q123" s="108"/>
      <c r="R123" s="108"/>
      <c r="S123" s="108"/>
      <c r="T123" s="108"/>
      <c r="U123" s="108"/>
      <c r="V123" s="108"/>
      <c r="W123" s="108"/>
      <c r="X123" s="108"/>
      <c r="Y123" s="108"/>
      <c r="Z123" s="108"/>
      <c r="AA123" s="108"/>
      <c r="AB123" s="108"/>
    </row>
    <row r="124" spans="1:28" hidden="1" outlineLevel="1">
      <c r="A124" s="108" t="s">
        <v>658</v>
      </c>
      <c r="B124" s="108" t="s">
        <v>639</v>
      </c>
      <c r="C124" s="108"/>
      <c r="D124" s="108"/>
      <c r="E124" s="108"/>
      <c r="F124" s="108"/>
      <c r="G124" s="108"/>
      <c r="H124" s="108"/>
      <c r="I124" s="108"/>
      <c r="J124" s="104" t="s">
        <v>219</v>
      </c>
      <c r="K124" s="394"/>
      <c r="L124" s="395"/>
      <c r="M124" s="395"/>
      <c r="N124" s="395"/>
      <c r="O124" s="395"/>
      <c r="P124" s="108"/>
      <c r="Q124" s="108"/>
      <c r="R124" s="108"/>
      <c r="S124" s="108"/>
      <c r="T124" s="108"/>
      <c r="U124" s="108"/>
      <c r="V124" s="108"/>
      <c r="W124" s="108"/>
      <c r="X124" s="108"/>
      <c r="Y124" s="108"/>
      <c r="Z124" s="108"/>
      <c r="AA124" s="108"/>
      <c r="AB124" s="108"/>
    </row>
    <row r="125" spans="1:28" hidden="1" outlineLevel="1">
      <c r="A125" s="404" t="s">
        <v>667</v>
      </c>
      <c r="B125" s="108" t="s">
        <v>656</v>
      </c>
      <c r="C125" s="108"/>
      <c r="D125" s="108"/>
      <c r="E125" s="108"/>
      <c r="F125" s="108"/>
      <c r="G125" s="108"/>
      <c r="H125" s="108"/>
      <c r="I125" s="108"/>
      <c r="J125" s="104" t="s">
        <v>219</v>
      </c>
      <c r="K125" s="394"/>
      <c r="L125" s="395"/>
      <c r="M125" s="395"/>
      <c r="N125" s="395"/>
      <c r="O125" s="395"/>
      <c r="P125" s="108"/>
      <c r="Q125" s="108"/>
      <c r="R125" s="108"/>
      <c r="S125" s="108"/>
      <c r="T125" s="108"/>
      <c r="U125" s="108"/>
      <c r="V125" s="108"/>
      <c r="W125" s="108"/>
      <c r="X125" s="108"/>
      <c r="Y125" s="108"/>
      <c r="Z125" s="108"/>
      <c r="AA125" s="108"/>
      <c r="AB125" s="108"/>
    </row>
    <row r="126" spans="1:28" hidden="1" outlineLevel="1">
      <c r="A126" s="405" t="str">
        <f>A125</f>
        <v>[ESO Affiliate or Related Undertaking that do not trade / transact with the ESO 1]</v>
      </c>
      <c r="B126" s="108" t="s">
        <v>639</v>
      </c>
      <c r="C126" s="108"/>
      <c r="D126" s="108"/>
      <c r="E126" s="108"/>
      <c r="F126" s="108"/>
      <c r="G126" s="108"/>
      <c r="H126" s="108"/>
      <c r="I126" s="108"/>
      <c r="J126" s="104" t="s">
        <v>219</v>
      </c>
      <c r="K126" s="394"/>
      <c r="L126" s="395"/>
      <c r="M126" s="395"/>
      <c r="N126" s="395"/>
      <c r="O126" s="395"/>
      <c r="P126" s="108"/>
      <c r="Q126" s="108"/>
      <c r="R126" s="108"/>
      <c r="S126" s="108"/>
      <c r="T126" s="108"/>
      <c r="U126" s="108"/>
      <c r="V126" s="108"/>
      <c r="W126" s="108"/>
      <c r="X126" s="108"/>
      <c r="Y126" s="108"/>
      <c r="Z126" s="108"/>
      <c r="AA126" s="108"/>
      <c r="AB126" s="108"/>
    </row>
    <row r="127" spans="1:28" hidden="1" outlineLevel="1">
      <c r="A127" s="405" t="str">
        <f>A125</f>
        <v>[ESO Affiliate or Related Undertaking that do not trade / transact with the ESO 1]</v>
      </c>
      <c r="B127" s="108" t="s">
        <v>657</v>
      </c>
      <c r="C127" s="108"/>
      <c r="D127" s="108"/>
      <c r="E127" s="108"/>
      <c r="F127" s="108"/>
      <c r="G127" s="108"/>
      <c r="H127" s="108"/>
      <c r="I127" s="108"/>
      <c r="J127" s="104" t="s">
        <v>207</v>
      </c>
      <c r="K127" s="402">
        <f t="shared" ref="K127:O127" si="72">IFERROR(K126/K125,0)</f>
        <v>0</v>
      </c>
      <c r="L127" s="403">
        <f t="shared" si="72"/>
        <v>0</v>
      </c>
      <c r="M127" s="403">
        <f t="shared" si="72"/>
        <v>0</v>
      </c>
      <c r="N127" s="403">
        <f t="shared" si="72"/>
        <v>0</v>
      </c>
      <c r="O127" s="403">
        <f t="shared" si="72"/>
        <v>0</v>
      </c>
      <c r="P127" s="108"/>
      <c r="Q127" s="108"/>
      <c r="R127" s="108"/>
      <c r="S127" s="108"/>
      <c r="T127" s="108"/>
      <c r="U127" s="108"/>
      <c r="V127" s="108"/>
      <c r="W127" s="108"/>
      <c r="X127" s="108"/>
      <c r="Y127" s="108"/>
      <c r="Z127" s="108"/>
      <c r="AA127" s="108"/>
      <c r="AB127" s="108"/>
    </row>
    <row r="128" spans="1:28" hidden="1" outlineLevel="1">
      <c r="A128" s="404" t="s">
        <v>668</v>
      </c>
      <c r="B128" s="108" t="s">
        <v>656</v>
      </c>
      <c r="C128" s="108"/>
      <c r="D128" s="108"/>
      <c r="E128" s="108"/>
      <c r="F128" s="108"/>
      <c r="G128" s="108"/>
      <c r="H128" s="108"/>
      <c r="I128" s="108"/>
      <c r="J128" s="104" t="s">
        <v>219</v>
      </c>
      <c r="K128" s="394"/>
      <c r="L128" s="395"/>
      <c r="M128" s="395"/>
      <c r="N128" s="395"/>
      <c r="O128" s="395"/>
      <c r="P128" s="108"/>
      <c r="Q128" s="108"/>
      <c r="R128" s="108"/>
      <c r="S128" s="108"/>
      <c r="T128" s="108"/>
      <c r="U128" s="108"/>
      <c r="V128" s="108"/>
      <c r="W128" s="108"/>
      <c r="X128" s="108"/>
      <c r="Y128" s="108"/>
      <c r="Z128" s="108"/>
      <c r="AA128" s="108"/>
      <c r="AB128" s="108"/>
    </row>
    <row r="129" spans="1:28" hidden="1" outlineLevel="1">
      <c r="A129" s="405" t="str">
        <f>A128</f>
        <v>[ESO Affiliate or Related Undertaking that do not trade / transact with the ESO 2]</v>
      </c>
      <c r="B129" s="108" t="s">
        <v>639</v>
      </c>
      <c r="C129" s="108"/>
      <c r="D129" s="108"/>
      <c r="E129" s="108"/>
      <c r="F129" s="108"/>
      <c r="G129" s="108"/>
      <c r="H129" s="108"/>
      <c r="I129" s="108"/>
      <c r="J129" s="104" t="s">
        <v>219</v>
      </c>
      <c r="K129" s="394"/>
      <c r="L129" s="395"/>
      <c r="M129" s="395"/>
      <c r="N129" s="395"/>
      <c r="O129" s="395"/>
      <c r="P129" s="108"/>
      <c r="Q129" s="108"/>
      <c r="R129" s="108"/>
      <c r="S129" s="108"/>
      <c r="T129" s="108"/>
      <c r="U129" s="108"/>
      <c r="V129" s="108"/>
      <c r="W129" s="108"/>
      <c r="X129" s="108"/>
      <c r="Y129" s="108"/>
      <c r="Z129" s="108"/>
      <c r="AA129" s="108"/>
      <c r="AB129" s="108"/>
    </row>
    <row r="130" spans="1:28" hidden="1" outlineLevel="1">
      <c r="A130" s="405" t="str">
        <f>A128</f>
        <v>[ESO Affiliate or Related Undertaking that do not trade / transact with the ESO 2]</v>
      </c>
      <c r="B130" s="108" t="s">
        <v>657</v>
      </c>
      <c r="C130" s="108"/>
      <c r="D130" s="108"/>
      <c r="E130" s="108"/>
      <c r="F130" s="108"/>
      <c r="G130" s="108"/>
      <c r="H130" s="108"/>
      <c r="I130" s="108"/>
      <c r="J130" s="104" t="s">
        <v>207</v>
      </c>
      <c r="K130" s="402">
        <f t="shared" ref="K130:O130" si="73">IFERROR(K129/K128,0)</f>
        <v>0</v>
      </c>
      <c r="L130" s="403">
        <f t="shared" si="73"/>
        <v>0</v>
      </c>
      <c r="M130" s="403">
        <f t="shared" si="73"/>
        <v>0</v>
      </c>
      <c r="N130" s="403">
        <f t="shared" si="73"/>
        <v>0</v>
      </c>
      <c r="O130" s="403">
        <f t="shared" si="73"/>
        <v>0</v>
      </c>
      <c r="P130" s="108"/>
      <c r="Q130" s="108"/>
      <c r="R130" s="108"/>
      <c r="S130" s="108"/>
      <c r="T130" s="108"/>
      <c r="U130" s="108"/>
      <c r="V130" s="108"/>
      <c r="W130" s="108"/>
      <c r="X130" s="108"/>
      <c r="Y130" s="108"/>
      <c r="Z130" s="108"/>
      <c r="AA130" s="108"/>
      <c r="AB130" s="108"/>
    </row>
    <row r="131" spans="1:28" hidden="1" outlineLevel="1">
      <c r="A131" s="404" t="s">
        <v>669</v>
      </c>
      <c r="B131" s="108" t="s">
        <v>656</v>
      </c>
      <c r="C131" s="108"/>
      <c r="D131" s="108"/>
      <c r="E131" s="108"/>
      <c r="F131" s="108"/>
      <c r="G131" s="108"/>
      <c r="H131" s="108"/>
      <c r="I131" s="108"/>
      <c r="J131" s="104" t="s">
        <v>219</v>
      </c>
      <c r="K131" s="394"/>
      <c r="L131" s="395"/>
      <c r="M131" s="395"/>
      <c r="N131" s="395"/>
      <c r="O131" s="395"/>
      <c r="P131" s="108"/>
      <c r="Q131" s="108"/>
      <c r="R131" s="108"/>
      <c r="S131" s="108"/>
      <c r="T131" s="108"/>
      <c r="U131" s="108"/>
      <c r="V131" s="108"/>
      <c r="W131" s="108"/>
      <c r="X131" s="108"/>
      <c r="Y131" s="108"/>
      <c r="Z131" s="108"/>
      <c r="AA131" s="108"/>
      <c r="AB131" s="108"/>
    </row>
    <row r="132" spans="1:28" hidden="1" outlineLevel="1">
      <c r="A132" s="405" t="str">
        <f>A131</f>
        <v>[ESO Affiliate or Related Undertaking that do not trade / transact with the ESO 3]</v>
      </c>
      <c r="B132" s="108" t="s">
        <v>639</v>
      </c>
      <c r="C132" s="108"/>
      <c r="D132" s="108"/>
      <c r="E132" s="108"/>
      <c r="F132" s="108"/>
      <c r="G132" s="108"/>
      <c r="H132" s="108"/>
      <c r="I132" s="108"/>
      <c r="J132" s="104" t="s">
        <v>219</v>
      </c>
      <c r="K132" s="394"/>
      <c r="L132" s="395"/>
      <c r="M132" s="395"/>
      <c r="N132" s="395"/>
      <c r="O132" s="395"/>
      <c r="P132" s="108"/>
      <c r="Q132" s="108"/>
      <c r="R132" s="108"/>
      <c r="S132" s="108"/>
      <c r="T132" s="108"/>
      <c r="U132" s="108"/>
      <c r="V132" s="108"/>
      <c r="W132" s="108"/>
      <c r="X132" s="108"/>
      <c r="Y132" s="108"/>
      <c r="Z132" s="108"/>
      <c r="AA132" s="108"/>
      <c r="AB132" s="108"/>
    </row>
    <row r="133" spans="1:28" hidden="1" outlineLevel="1">
      <c r="A133" s="405" t="str">
        <f>A131</f>
        <v>[ESO Affiliate or Related Undertaking that do not trade / transact with the ESO 3]</v>
      </c>
      <c r="B133" s="108" t="s">
        <v>657</v>
      </c>
      <c r="C133" s="108"/>
      <c r="D133" s="108"/>
      <c r="E133" s="108"/>
      <c r="F133" s="108"/>
      <c r="G133" s="108"/>
      <c r="H133" s="108"/>
      <c r="I133" s="108"/>
      <c r="J133" s="104" t="s">
        <v>207</v>
      </c>
      <c r="K133" s="402">
        <f t="shared" ref="K133:O133" si="74">IFERROR(K132/K131,0)</f>
        <v>0</v>
      </c>
      <c r="L133" s="403">
        <f t="shared" si="74"/>
        <v>0</v>
      </c>
      <c r="M133" s="403">
        <f t="shared" si="74"/>
        <v>0</v>
      </c>
      <c r="N133" s="403">
        <f t="shared" si="74"/>
        <v>0</v>
      </c>
      <c r="O133" s="403">
        <f t="shared" si="74"/>
        <v>0</v>
      </c>
      <c r="P133" s="108"/>
      <c r="Q133" s="108"/>
      <c r="R133" s="108"/>
      <c r="S133" s="108"/>
      <c r="T133" s="108"/>
      <c r="U133" s="108"/>
      <c r="V133" s="108"/>
      <c r="W133" s="108"/>
      <c r="X133" s="108"/>
      <c r="Y133" s="108"/>
      <c r="Z133" s="108"/>
      <c r="AA133" s="108"/>
      <c r="AB133" s="108"/>
    </row>
    <row r="134" spans="1:28" hidden="1" outlineLevel="1">
      <c r="A134" s="404" t="s">
        <v>662</v>
      </c>
      <c r="B134" s="108" t="s">
        <v>656</v>
      </c>
      <c r="C134" s="108"/>
      <c r="D134" s="108"/>
      <c r="E134" s="108"/>
      <c r="F134" s="108"/>
      <c r="G134" s="108"/>
      <c r="H134" s="108"/>
      <c r="I134" s="108"/>
      <c r="J134" s="104" t="s">
        <v>219</v>
      </c>
      <c r="K134" s="394"/>
      <c r="L134" s="395"/>
      <c r="M134" s="395"/>
      <c r="N134" s="395"/>
      <c r="O134" s="395"/>
      <c r="P134" s="108"/>
      <c r="Q134" s="108"/>
      <c r="R134" s="108"/>
      <c r="S134" s="108"/>
      <c r="T134" s="108"/>
      <c r="U134" s="108"/>
      <c r="V134" s="108"/>
      <c r="W134" s="108"/>
      <c r="X134" s="108"/>
      <c r="Y134" s="108"/>
      <c r="Z134" s="108"/>
      <c r="AA134" s="108"/>
      <c r="AB134" s="108"/>
    </row>
    <row r="135" spans="1:28" hidden="1" outlineLevel="1">
      <c r="A135" s="405" t="str">
        <f>A134</f>
        <v>[ESO Affiliate or Related Undertaking that do not trade / transact with the ESO 4]</v>
      </c>
      <c r="B135" s="108" t="s">
        <v>639</v>
      </c>
      <c r="C135" s="108"/>
      <c r="D135" s="108"/>
      <c r="E135" s="108"/>
      <c r="F135" s="108"/>
      <c r="G135" s="108"/>
      <c r="H135" s="108"/>
      <c r="I135" s="108"/>
      <c r="J135" s="104" t="s">
        <v>219</v>
      </c>
      <c r="K135" s="394"/>
      <c r="L135" s="395"/>
      <c r="M135" s="395"/>
      <c r="N135" s="395"/>
      <c r="O135" s="395"/>
      <c r="P135" s="108"/>
      <c r="Q135" s="108"/>
      <c r="R135" s="108"/>
      <c r="S135" s="108"/>
      <c r="T135" s="108"/>
      <c r="U135" s="108"/>
      <c r="V135" s="108"/>
      <c r="W135" s="108"/>
      <c r="X135" s="108"/>
      <c r="Y135" s="108"/>
      <c r="Z135" s="108"/>
      <c r="AA135" s="108"/>
      <c r="AB135" s="108"/>
    </row>
    <row r="136" spans="1:28" hidden="1" outlineLevel="1">
      <c r="A136" s="405" t="str">
        <f>A134</f>
        <v>[ESO Affiliate or Related Undertaking that do not trade / transact with the ESO 4]</v>
      </c>
      <c r="B136" s="108" t="s">
        <v>657</v>
      </c>
      <c r="C136" s="108"/>
      <c r="D136" s="108"/>
      <c r="E136" s="108"/>
      <c r="F136" s="108"/>
      <c r="G136" s="108"/>
      <c r="H136" s="108"/>
      <c r="I136" s="108"/>
      <c r="J136" s="104" t="s">
        <v>207</v>
      </c>
      <c r="K136" s="402">
        <f t="shared" ref="K136:O136" si="75">IFERROR(K135/K134,0)</f>
        <v>0</v>
      </c>
      <c r="L136" s="403">
        <f t="shared" si="75"/>
        <v>0</v>
      </c>
      <c r="M136" s="403">
        <f t="shared" si="75"/>
        <v>0</v>
      </c>
      <c r="N136" s="403">
        <f t="shared" si="75"/>
        <v>0</v>
      </c>
      <c r="O136" s="403">
        <f t="shared" si="75"/>
        <v>0</v>
      </c>
      <c r="P136" s="108"/>
      <c r="Q136" s="108"/>
      <c r="R136" s="108"/>
      <c r="S136" s="108"/>
      <c r="T136" s="108"/>
      <c r="U136" s="108"/>
      <c r="V136" s="108"/>
      <c r="W136" s="108"/>
      <c r="X136" s="108"/>
      <c r="Y136" s="108"/>
      <c r="Z136" s="108"/>
      <c r="AA136" s="108"/>
      <c r="AB136" s="108"/>
    </row>
    <row r="137" spans="1:28" hidden="1" outlineLevel="1">
      <c r="A137" s="404" t="s">
        <v>663</v>
      </c>
      <c r="B137" s="108" t="s">
        <v>656</v>
      </c>
      <c r="C137" s="108"/>
      <c r="D137" s="108"/>
      <c r="E137" s="108"/>
      <c r="F137" s="108"/>
      <c r="G137" s="108"/>
      <c r="H137" s="108"/>
      <c r="I137" s="108"/>
      <c r="J137" s="104" t="s">
        <v>219</v>
      </c>
      <c r="K137" s="394"/>
      <c r="L137" s="395"/>
      <c r="M137" s="395"/>
      <c r="N137" s="395"/>
      <c r="O137" s="395"/>
      <c r="P137" s="108"/>
      <c r="Q137" s="108"/>
      <c r="R137" s="108"/>
      <c r="S137" s="108"/>
      <c r="T137" s="108"/>
      <c r="U137" s="108"/>
      <c r="V137" s="108"/>
      <c r="W137" s="108"/>
      <c r="X137" s="108"/>
      <c r="Y137" s="108"/>
      <c r="Z137" s="108"/>
      <c r="AA137" s="108"/>
      <c r="AB137" s="108"/>
    </row>
    <row r="138" spans="1:28" hidden="1" outlineLevel="1">
      <c r="A138" s="405" t="str">
        <f>A137</f>
        <v>[ESO Affiliate or Related Undertaking that do not trade / transact with the ESO 5]</v>
      </c>
      <c r="B138" s="108" t="s">
        <v>639</v>
      </c>
      <c r="C138" s="108"/>
      <c r="D138" s="108"/>
      <c r="E138" s="108"/>
      <c r="F138" s="108"/>
      <c r="G138" s="108"/>
      <c r="H138" s="108"/>
      <c r="I138" s="108"/>
      <c r="J138" s="104" t="s">
        <v>219</v>
      </c>
      <c r="K138" s="394"/>
      <c r="L138" s="395"/>
      <c r="M138" s="395"/>
      <c r="N138" s="395"/>
      <c r="O138" s="395"/>
      <c r="P138" s="108"/>
      <c r="Q138" s="108"/>
      <c r="R138" s="108"/>
      <c r="S138" s="108"/>
      <c r="T138" s="108"/>
      <c r="U138" s="108"/>
      <c r="V138" s="108"/>
      <c r="W138" s="108"/>
      <c r="X138" s="108"/>
      <c r="Y138" s="108"/>
      <c r="Z138" s="108"/>
      <c r="AA138" s="108"/>
      <c r="AB138" s="108"/>
    </row>
    <row r="139" spans="1:28" hidden="1" outlineLevel="1">
      <c r="A139" s="405" t="str">
        <f>A137</f>
        <v>[ESO Affiliate or Related Undertaking that do not trade / transact with the ESO 5]</v>
      </c>
      <c r="B139" s="108" t="s">
        <v>657</v>
      </c>
      <c r="C139" s="108"/>
      <c r="D139" s="108"/>
      <c r="E139" s="108"/>
      <c r="F139" s="108"/>
      <c r="G139" s="108"/>
      <c r="H139" s="108"/>
      <c r="I139" s="108"/>
      <c r="J139" s="104" t="s">
        <v>207</v>
      </c>
      <c r="K139" s="402">
        <f t="shared" ref="K139:O139" si="76">IFERROR(K138/K137,0)</f>
        <v>0</v>
      </c>
      <c r="L139" s="403">
        <f t="shared" si="76"/>
        <v>0</v>
      </c>
      <c r="M139" s="403">
        <f t="shared" si="76"/>
        <v>0</v>
      </c>
      <c r="N139" s="403">
        <f t="shared" si="76"/>
        <v>0</v>
      </c>
      <c r="O139" s="403">
        <f t="shared" si="76"/>
        <v>0</v>
      </c>
      <c r="P139" s="108"/>
      <c r="Q139" s="108"/>
      <c r="R139" s="108"/>
      <c r="S139" s="108"/>
      <c r="T139" s="108"/>
      <c r="U139" s="108"/>
      <c r="V139" s="108"/>
      <c r="W139" s="108"/>
      <c r="X139" s="108"/>
      <c r="Y139" s="108"/>
      <c r="Z139" s="108"/>
      <c r="AA139" s="108"/>
      <c r="AB139" s="108"/>
    </row>
    <row r="140" spans="1:28" hidden="1" outlineLevel="1">
      <c r="A140" s="404" t="s">
        <v>664</v>
      </c>
      <c r="B140" s="108" t="s">
        <v>656</v>
      </c>
      <c r="C140" s="108"/>
      <c r="D140" s="108"/>
      <c r="E140" s="108"/>
      <c r="F140" s="108"/>
      <c r="G140" s="108"/>
      <c r="H140" s="108"/>
      <c r="I140" s="108"/>
      <c r="J140" s="104" t="s">
        <v>219</v>
      </c>
      <c r="K140" s="394"/>
      <c r="L140" s="395"/>
      <c r="M140" s="395"/>
      <c r="N140" s="395"/>
      <c r="O140" s="395"/>
      <c r="P140" s="108"/>
      <c r="Q140" s="108"/>
      <c r="R140" s="108"/>
      <c r="S140" s="108"/>
      <c r="T140" s="108"/>
      <c r="U140" s="108"/>
      <c r="V140" s="108"/>
      <c r="W140" s="108"/>
      <c r="X140" s="108"/>
      <c r="Y140" s="108"/>
      <c r="Z140" s="108"/>
      <c r="AA140" s="108"/>
      <c r="AB140" s="108"/>
    </row>
    <row r="141" spans="1:28" hidden="1" outlineLevel="1">
      <c r="A141" s="405" t="str">
        <f>A140</f>
        <v>[ESO Affiliate or Related Undertaking that do not trade / transact with the ESO 6]</v>
      </c>
      <c r="B141" s="108" t="s">
        <v>639</v>
      </c>
      <c r="C141" s="108"/>
      <c r="D141" s="108"/>
      <c r="E141" s="108"/>
      <c r="F141" s="108"/>
      <c r="G141" s="108"/>
      <c r="H141" s="108"/>
      <c r="I141" s="108"/>
      <c r="J141" s="104" t="s">
        <v>219</v>
      </c>
      <c r="K141" s="394"/>
      <c r="L141" s="395"/>
      <c r="M141" s="395"/>
      <c r="N141" s="395"/>
      <c r="O141" s="395"/>
      <c r="P141" s="108"/>
      <c r="Q141" s="108"/>
      <c r="R141" s="108"/>
      <c r="S141" s="108"/>
      <c r="T141" s="108"/>
      <c r="U141" s="108"/>
      <c r="V141" s="108"/>
      <c r="W141" s="108"/>
      <c r="X141" s="108"/>
      <c r="Y141" s="108"/>
      <c r="Z141" s="108"/>
      <c r="AA141" s="108"/>
      <c r="AB141" s="108"/>
    </row>
    <row r="142" spans="1:28" ht="13.5" hidden="1" customHeight="1" outlineLevel="1">
      <c r="A142" s="405" t="str">
        <f>A140</f>
        <v>[ESO Affiliate or Related Undertaking that do not trade / transact with the ESO 6]</v>
      </c>
      <c r="B142" s="108" t="s">
        <v>657</v>
      </c>
      <c r="C142" s="108"/>
      <c r="D142" s="108"/>
      <c r="E142" s="108"/>
      <c r="F142" s="108"/>
      <c r="G142" s="108"/>
      <c r="H142" s="108"/>
      <c r="I142" s="108"/>
      <c r="J142" s="104" t="s">
        <v>207</v>
      </c>
      <c r="K142" s="402">
        <f t="shared" ref="K142:O142" si="77">IFERROR(K141/K140,0)</f>
        <v>0</v>
      </c>
      <c r="L142" s="403">
        <f t="shared" si="77"/>
        <v>0</v>
      </c>
      <c r="M142" s="403">
        <f t="shared" si="77"/>
        <v>0</v>
      </c>
      <c r="N142" s="403">
        <f t="shared" si="77"/>
        <v>0</v>
      </c>
      <c r="O142" s="403">
        <f t="shared" si="77"/>
        <v>0</v>
      </c>
      <c r="P142" s="108"/>
      <c r="Q142" s="108"/>
      <c r="R142" s="108"/>
      <c r="S142" s="108"/>
      <c r="T142" s="108"/>
      <c r="U142" s="108"/>
      <c r="V142" s="108"/>
      <c r="W142" s="108"/>
      <c r="X142" s="108"/>
      <c r="Y142" s="108"/>
      <c r="Z142" s="108"/>
      <c r="AA142" s="108"/>
      <c r="AB142" s="108"/>
    </row>
    <row r="143" spans="1:28" hidden="1" outlineLevel="1">
      <c r="A143" s="108" t="s">
        <v>665</v>
      </c>
      <c r="B143" s="108" t="s">
        <v>656</v>
      </c>
      <c r="C143" s="108"/>
      <c r="D143" s="108"/>
      <c r="E143" s="108"/>
      <c r="F143" s="108"/>
      <c r="G143" s="108"/>
      <c r="H143" s="108"/>
      <c r="I143" s="108"/>
      <c r="J143" s="104" t="s">
        <v>219</v>
      </c>
      <c r="K143" s="394"/>
      <c r="L143" s="395"/>
      <c r="M143" s="395"/>
      <c r="N143" s="395"/>
      <c r="O143" s="395"/>
      <c r="P143" s="108"/>
      <c r="Q143" s="108"/>
      <c r="R143" s="108"/>
      <c r="S143" s="108"/>
      <c r="T143" s="108"/>
      <c r="U143" s="108"/>
      <c r="V143" s="108"/>
      <c r="W143" s="108"/>
      <c r="X143" s="108"/>
      <c r="Y143" s="108"/>
      <c r="Z143" s="108"/>
      <c r="AA143" s="108"/>
      <c r="AB143" s="108"/>
    </row>
    <row r="144" spans="1:28" hidden="1" outlineLevel="1">
      <c r="A144" s="108" t="s">
        <v>665</v>
      </c>
      <c r="B144" s="108" t="s">
        <v>639</v>
      </c>
      <c r="C144" s="108"/>
      <c r="D144" s="108"/>
      <c r="E144" s="108"/>
      <c r="F144" s="108"/>
      <c r="G144" s="108"/>
      <c r="H144" s="108"/>
      <c r="I144" s="108"/>
      <c r="J144" s="104" t="s">
        <v>219</v>
      </c>
      <c r="K144" s="394"/>
      <c r="L144" s="395"/>
      <c r="M144" s="395"/>
      <c r="N144" s="395"/>
      <c r="O144" s="395"/>
      <c r="P144" s="108"/>
      <c r="Q144" s="108"/>
      <c r="R144" s="108"/>
      <c r="S144" s="108"/>
      <c r="T144" s="108"/>
      <c r="U144" s="108"/>
      <c r="V144" s="108"/>
      <c r="W144" s="108"/>
      <c r="X144" s="108"/>
      <c r="Y144" s="108"/>
      <c r="Z144" s="108"/>
      <c r="AA144" s="108"/>
      <c r="AB144" s="108"/>
    </row>
    <row r="145" spans="1:28" ht="13.5" hidden="1" customHeight="1" outlineLevel="1">
      <c r="A145" s="108" t="s">
        <v>665</v>
      </c>
      <c r="B145" s="108" t="s">
        <v>657</v>
      </c>
      <c r="C145" s="108"/>
      <c r="D145" s="108"/>
      <c r="E145" s="108"/>
      <c r="F145" s="108"/>
      <c r="G145" s="108"/>
      <c r="H145" s="108"/>
      <c r="I145" s="108"/>
      <c r="J145" s="104" t="s">
        <v>207</v>
      </c>
      <c r="K145" s="402">
        <f t="shared" ref="K145:O145" si="78">IFERROR(K144/K143,0)</f>
        <v>0</v>
      </c>
      <c r="L145" s="403">
        <f t="shared" si="78"/>
        <v>0</v>
      </c>
      <c r="M145" s="403">
        <f t="shared" si="78"/>
        <v>0</v>
      </c>
      <c r="N145" s="403">
        <f t="shared" si="78"/>
        <v>0</v>
      </c>
      <c r="O145" s="403">
        <f t="shared" si="78"/>
        <v>0</v>
      </c>
      <c r="P145" s="108"/>
      <c r="Q145" s="108"/>
      <c r="R145" s="108"/>
      <c r="S145" s="108"/>
      <c r="T145" s="108"/>
      <c r="U145" s="108"/>
      <c r="V145" s="108"/>
      <c r="W145" s="108"/>
      <c r="X145" s="108"/>
      <c r="Y145" s="108"/>
      <c r="Z145" s="108"/>
      <c r="AA145" s="108"/>
      <c r="AB145" s="108"/>
    </row>
    <row r="146" spans="1:28" hidden="1" outlineLevel="1">
      <c r="A146" s="108" t="s">
        <v>666</v>
      </c>
      <c r="B146" s="108"/>
      <c r="C146" s="108"/>
      <c r="D146" s="108"/>
      <c r="E146" s="108"/>
      <c r="F146" s="108"/>
      <c r="G146" s="108"/>
      <c r="H146" s="108"/>
      <c r="I146" s="108"/>
      <c r="J146" s="104"/>
      <c r="K146" s="406">
        <f t="shared" ref="K146:O146" si="79">IF(K121&gt;0,IF(K143&gt;=0.75*SUM(K121,K125,K128,K131,K134,K137,K140,K143),"Allowed", "Disallowed"),0)</f>
        <v>0</v>
      </c>
      <c r="L146" s="406">
        <f t="shared" si="79"/>
        <v>0</v>
      </c>
      <c r="M146" s="406">
        <f t="shared" si="79"/>
        <v>0</v>
      </c>
      <c r="N146" s="406">
        <f t="shared" si="79"/>
        <v>0</v>
      </c>
      <c r="O146" s="406">
        <f t="shared" si="79"/>
        <v>0</v>
      </c>
      <c r="P146" s="108"/>
      <c r="Q146" s="108"/>
      <c r="R146" s="108"/>
      <c r="S146" s="108"/>
      <c r="T146" s="108"/>
      <c r="U146" s="108"/>
      <c r="V146" s="108"/>
      <c r="W146" s="108"/>
      <c r="X146" s="108"/>
      <c r="Y146" s="108"/>
      <c r="Z146" s="108"/>
      <c r="AA146" s="108"/>
      <c r="AB146" s="108"/>
    </row>
    <row r="147" spans="1:28" collapsed="1">
      <c r="A147" s="108"/>
      <c r="B147" s="108"/>
      <c r="C147" s="108"/>
      <c r="D147" s="108"/>
      <c r="E147" s="108"/>
      <c r="F147" s="108"/>
      <c r="G147" s="108"/>
      <c r="H147" s="108"/>
      <c r="I147" s="108"/>
      <c r="J147" s="104"/>
      <c r="K147" s="109"/>
      <c r="L147" s="109"/>
      <c r="M147" s="109"/>
      <c r="N147" s="109"/>
      <c r="O147" s="109"/>
      <c r="P147" s="108"/>
      <c r="Q147" s="108"/>
      <c r="R147" s="108"/>
      <c r="S147" s="108"/>
      <c r="T147" s="108"/>
      <c r="U147" s="108"/>
      <c r="V147" s="108"/>
      <c r="W147" s="108"/>
      <c r="X147" s="108"/>
      <c r="Y147" s="108"/>
      <c r="Z147" s="108"/>
      <c r="AA147" s="108"/>
      <c r="AB147" s="108"/>
    </row>
    <row r="148" spans="1:28" hidden="1" outlineLevel="1">
      <c r="A148" s="407" t="str">
        <f>A21</f>
        <v>[Related Party 5]</v>
      </c>
      <c r="B148" s="108"/>
      <c r="C148" s="108"/>
      <c r="D148" s="108"/>
      <c r="E148" s="108"/>
      <c r="F148" s="108"/>
      <c r="G148" s="108"/>
      <c r="H148" s="108"/>
      <c r="I148" s="108"/>
      <c r="J148" s="104"/>
      <c r="K148" s="109"/>
      <c r="L148" s="109"/>
      <c r="M148" s="109"/>
      <c r="N148" s="109"/>
      <c r="O148" s="109"/>
      <c r="P148" s="108"/>
      <c r="Q148" s="108"/>
      <c r="R148" s="108"/>
      <c r="S148" s="108"/>
      <c r="T148" s="108"/>
      <c r="U148" s="108"/>
      <c r="V148" s="108"/>
      <c r="W148" s="108"/>
      <c r="X148" s="108"/>
      <c r="Y148" s="108"/>
      <c r="Z148" s="108"/>
      <c r="AA148" s="108"/>
      <c r="AB148" s="108"/>
    </row>
    <row r="149" spans="1:28" hidden="1" outlineLevel="1">
      <c r="A149" s="108" t="s">
        <v>655</v>
      </c>
      <c r="B149" s="108" t="s">
        <v>656</v>
      </c>
      <c r="C149" s="108"/>
      <c r="D149" s="108"/>
      <c r="E149" s="108"/>
      <c r="F149" s="108"/>
      <c r="G149" s="108"/>
      <c r="H149" s="108"/>
      <c r="I149" s="108"/>
      <c r="J149" s="104" t="s">
        <v>219</v>
      </c>
      <c r="K149" s="394"/>
      <c r="L149" s="395"/>
      <c r="M149" s="395"/>
      <c r="N149" s="395"/>
      <c r="O149" s="395"/>
      <c r="P149" s="108"/>
      <c r="Q149" s="108"/>
      <c r="R149" s="108"/>
      <c r="S149" s="108"/>
      <c r="T149" s="108"/>
      <c r="U149" s="108"/>
      <c r="V149" s="108"/>
      <c r="W149" s="108"/>
      <c r="X149" s="108"/>
      <c r="Y149" s="108"/>
      <c r="Z149" s="108"/>
      <c r="AA149" s="108"/>
      <c r="AB149" s="108"/>
    </row>
    <row r="150" spans="1:28" hidden="1" outlineLevel="1">
      <c r="A150" s="108" t="s">
        <v>655</v>
      </c>
      <c r="B150" s="108" t="s">
        <v>639</v>
      </c>
      <c r="C150" s="108"/>
      <c r="D150" s="108"/>
      <c r="E150" s="108"/>
      <c r="F150" s="108"/>
      <c r="G150" s="108"/>
      <c r="H150" s="108"/>
      <c r="I150" s="108"/>
      <c r="J150" s="104" t="s">
        <v>219</v>
      </c>
      <c r="K150" s="394"/>
      <c r="L150" s="395"/>
      <c r="M150" s="395"/>
      <c r="N150" s="395"/>
      <c r="O150" s="395"/>
      <c r="P150" s="108"/>
      <c r="Q150" s="108"/>
      <c r="R150" s="108"/>
      <c r="S150" s="108"/>
      <c r="T150" s="108"/>
      <c r="U150" s="108"/>
      <c r="V150" s="108"/>
      <c r="W150" s="108"/>
      <c r="X150" s="108"/>
      <c r="Y150" s="108"/>
      <c r="Z150" s="108"/>
      <c r="AA150" s="108"/>
      <c r="AB150" s="108"/>
    </row>
    <row r="151" spans="1:28" hidden="1" outlineLevel="1">
      <c r="A151" s="108" t="s">
        <v>655</v>
      </c>
      <c r="B151" s="108" t="s">
        <v>657</v>
      </c>
      <c r="C151" s="108"/>
      <c r="D151" s="108"/>
      <c r="E151" s="108"/>
      <c r="F151" s="108"/>
      <c r="G151" s="108"/>
      <c r="H151" s="108"/>
      <c r="I151" s="108"/>
      <c r="J151" s="104" t="s">
        <v>207</v>
      </c>
      <c r="K151" s="402">
        <f t="shared" ref="K151:O151" si="80">IFERROR(K150/K149,0)</f>
        <v>0</v>
      </c>
      <c r="L151" s="403">
        <f t="shared" si="80"/>
        <v>0</v>
      </c>
      <c r="M151" s="403">
        <f t="shared" si="80"/>
        <v>0</v>
      </c>
      <c r="N151" s="403">
        <f t="shared" si="80"/>
        <v>0</v>
      </c>
      <c r="O151" s="403">
        <f t="shared" si="80"/>
        <v>0</v>
      </c>
      <c r="P151" s="108"/>
      <c r="Q151" s="108"/>
      <c r="R151" s="108"/>
      <c r="S151" s="108"/>
      <c r="T151" s="108"/>
      <c r="U151" s="108"/>
      <c r="V151" s="108"/>
      <c r="W151" s="108"/>
      <c r="X151" s="108"/>
      <c r="Y151" s="108"/>
      <c r="Z151" s="108"/>
      <c r="AA151" s="108"/>
      <c r="AB151" s="108"/>
    </row>
    <row r="152" spans="1:28" hidden="1" outlineLevel="1">
      <c r="A152" s="108" t="s">
        <v>658</v>
      </c>
      <c r="B152" s="108" t="s">
        <v>639</v>
      </c>
      <c r="C152" s="108"/>
      <c r="D152" s="108"/>
      <c r="E152" s="108"/>
      <c r="F152" s="108"/>
      <c r="G152" s="108"/>
      <c r="H152" s="108"/>
      <c r="I152" s="108"/>
      <c r="J152" s="104" t="s">
        <v>219</v>
      </c>
      <c r="K152" s="394"/>
      <c r="L152" s="395"/>
      <c r="M152" s="395"/>
      <c r="N152" s="395"/>
      <c r="O152" s="395"/>
      <c r="P152" s="108"/>
      <c r="Q152" s="108"/>
      <c r="R152" s="108"/>
      <c r="S152" s="108"/>
      <c r="T152" s="108"/>
      <c r="U152" s="108"/>
      <c r="V152" s="108"/>
      <c r="W152" s="108"/>
      <c r="X152" s="108"/>
      <c r="Y152" s="108"/>
      <c r="Z152" s="108"/>
      <c r="AA152" s="108"/>
      <c r="AB152" s="108"/>
    </row>
    <row r="153" spans="1:28" hidden="1" outlineLevel="1">
      <c r="A153" s="404" t="s">
        <v>667</v>
      </c>
      <c r="B153" s="108" t="s">
        <v>656</v>
      </c>
      <c r="C153" s="108"/>
      <c r="D153" s="108"/>
      <c r="E153" s="108"/>
      <c r="F153" s="108"/>
      <c r="G153" s="108"/>
      <c r="H153" s="108"/>
      <c r="I153" s="108"/>
      <c r="J153" s="104" t="s">
        <v>219</v>
      </c>
      <c r="K153" s="394"/>
      <c r="L153" s="395"/>
      <c r="M153" s="395"/>
      <c r="N153" s="395"/>
      <c r="O153" s="395"/>
      <c r="P153" s="108"/>
      <c r="Q153" s="108"/>
      <c r="R153" s="108"/>
      <c r="S153" s="108"/>
      <c r="T153" s="108"/>
      <c r="U153" s="108"/>
      <c r="V153" s="108"/>
      <c r="W153" s="108"/>
      <c r="X153" s="108"/>
      <c r="Y153" s="108"/>
      <c r="Z153" s="108"/>
      <c r="AA153" s="108"/>
      <c r="AB153" s="108"/>
    </row>
    <row r="154" spans="1:28" hidden="1" outlineLevel="1">
      <c r="A154" s="405" t="str">
        <f>A153</f>
        <v>[ESO Affiliate or Related Undertaking that do not trade / transact with the ESO 1]</v>
      </c>
      <c r="B154" s="108" t="s">
        <v>639</v>
      </c>
      <c r="C154" s="108"/>
      <c r="D154" s="108"/>
      <c r="E154" s="108"/>
      <c r="F154" s="108"/>
      <c r="G154" s="108"/>
      <c r="H154" s="108"/>
      <c r="I154" s="108"/>
      <c r="J154" s="104" t="s">
        <v>219</v>
      </c>
      <c r="K154" s="394"/>
      <c r="L154" s="395"/>
      <c r="M154" s="395"/>
      <c r="N154" s="395"/>
      <c r="O154" s="395"/>
      <c r="P154" s="108"/>
      <c r="Q154" s="108"/>
      <c r="R154" s="108"/>
      <c r="S154" s="108"/>
      <c r="T154" s="108"/>
      <c r="U154" s="108"/>
      <c r="V154" s="108"/>
      <c r="W154" s="108"/>
      <c r="X154" s="108"/>
      <c r="Y154" s="108"/>
      <c r="Z154" s="108"/>
      <c r="AA154" s="108"/>
      <c r="AB154" s="108"/>
    </row>
    <row r="155" spans="1:28" hidden="1" outlineLevel="1">
      <c r="A155" s="405" t="str">
        <f>A153</f>
        <v>[ESO Affiliate or Related Undertaking that do not trade / transact with the ESO 1]</v>
      </c>
      <c r="B155" s="108" t="s">
        <v>657</v>
      </c>
      <c r="C155" s="108"/>
      <c r="D155" s="108"/>
      <c r="E155" s="108"/>
      <c r="F155" s="108"/>
      <c r="G155" s="108"/>
      <c r="H155" s="108"/>
      <c r="I155" s="108"/>
      <c r="J155" s="104" t="s">
        <v>207</v>
      </c>
      <c r="K155" s="402">
        <f t="shared" ref="K155:O155" si="81">IFERROR(K154/K153,0)</f>
        <v>0</v>
      </c>
      <c r="L155" s="403">
        <f t="shared" si="81"/>
        <v>0</v>
      </c>
      <c r="M155" s="403">
        <f t="shared" si="81"/>
        <v>0</v>
      </c>
      <c r="N155" s="403">
        <f t="shared" si="81"/>
        <v>0</v>
      </c>
      <c r="O155" s="403">
        <f t="shared" si="81"/>
        <v>0</v>
      </c>
      <c r="P155" s="108"/>
      <c r="Q155" s="108"/>
      <c r="R155" s="108"/>
      <c r="S155" s="108"/>
      <c r="T155" s="108"/>
      <c r="U155" s="108"/>
      <c r="V155" s="108"/>
      <c r="W155" s="108"/>
      <c r="X155" s="108"/>
      <c r="Y155" s="108"/>
      <c r="Z155" s="108"/>
      <c r="AA155" s="108"/>
      <c r="AB155" s="108"/>
    </row>
    <row r="156" spans="1:28" hidden="1" outlineLevel="1">
      <c r="A156" s="404" t="s">
        <v>668</v>
      </c>
      <c r="B156" s="108" t="s">
        <v>656</v>
      </c>
      <c r="C156" s="108"/>
      <c r="D156" s="108"/>
      <c r="E156" s="108"/>
      <c r="F156" s="108"/>
      <c r="G156" s="108"/>
      <c r="H156" s="108"/>
      <c r="I156" s="108"/>
      <c r="J156" s="104" t="s">
        <v>219</v>
      </c>
      <c r="K156" s="394"/>
      <c r="L156" s="395"/>
      <c r="M156" s="395"/>
      <c r="N156" s="395"/>
      <c r="O156" s="395"/>
      <c r="P156" s="108"/>
      <c r="Q156" s="108"/>
      <c r="R156" s="108"/>
      <c r="S156" s="108"/>
      <c r="T156" s="108"/>
      <c r="U156" s="108"/>
      <c r="V156" s="108"/>
      <c r="W156" s="108"/>
      <c r="X156" s="108"/>
      <c r="Y156" s="108"/>
      <c r="Z156" s="108"/>
      <c r="AA156" s="108"/>
      <c r="AB156" s="108"/>
    </row>
    <row r="157" spans="1:28" hidden="1" outlineLevel="1">
      <c r="A157" s="405" t="str">
        <f>A156</f>
        <v>[ESO Affiliate or Related Undertaking that do not trade / transact with the ESO 2]</v>
      </c>
      <c r="B157" s="108" t="s">
        <v>639</v>
      </c>
      <c r="C157" s="108"/>
      <c r="D157" s="108"/>
      <c r="E157" s="108"/>
      <c r="F157" s="108"/>
      <c r="G157" s="108"/>
      <c r="H157" s="108"/>
      <c r="I157" s="108"/>
      <c r="J157" s="104" t="s">
        <v>219</v>
      </c>
      <c r="K157" s="394"/>
      <c r="L157" s="395"/>
      <c r="M157" s="395"/>
      <c r="N157" s="395"/>
      <c r="O157" s="395"/>
      <c r="P157" s="108"/>
      <c r="Q157" s="108"/>
      <c r="R157" s="108"/>
      <c r="S157" s="108"/>
      <c r="T157" s="108"/>
      <c r="U157" s="108"/>
      <c r="V157" s="108"/>
      <c r="W157" s="108"/>
      <c r="X157" s="108"/>
      <c r="Y157" s="108"/>
      <c r="Z157" s="108"/>
      <c r="AA157" s="108"/>
      <c r="AB157" s="108"/>
    </row>
    <row r="158" spans="1:28" hidden="1" outlineLevel="1">
      <c r="A158" s="405" t="str">
        <f>A156</f>
        <v>[ESO Affiliate or Related Undertaking that do not trade / transact with the ESO 2]</v>
      </c>
      <c r="B158" s="108" t="s">
        <v>657</v>
      </c>
      <c r="C158" s="108"/>
      <c r="D158" s="108"/>
      <c r="E158" s="108"/>
      <c r="F158" s="108"/>
      <c r="G158" s="108"/>
      <c r="H158" s="108"/>
      <c r="I158" s="108"/>
      <c r="J158" s="104" t="s">
        <v>207</v>
      </c>
      <c r="K158" s="402">
        <f t="shared" ref="K158:O158" si="82">IFERROR(K157/K156,0)</f>
        <v>0</v>
      </c>
      <c r="L158" s="403">
        <f t="shared" si="82"/>
        <v>0</v>
      </c>
      <c r="M158" s="403">
        <f t="shared" si="82"/>
        <v>0</v>
      </c>
      <c r="N158" s="403">
        <f t="shared" si="82"/>
        <v>0</v>
      </c>
      <c r="O158" s="403">
        <f t="shared" si="82"/>
        <v>0</v>
      </c>
      <c r="P158" s="108"/>
      <c r="Q158" s="108"/>
      <c r="R158" s="108"/>
      <c r="S158" s="108"/>
      <c r="T158" s="108"/>
      <c r="U158" s="108"/>
      <c r="V158" s="108"/>
      <c r="W158" s="108"/>
      <c r="X158" s="108"/>
      <c r="Y158" s="108"/>
      <c r="Z158" s="108"/>
      <c r="AA158" s="108"/>
      <c r="AB158" s="108"/>
    </row>
    <row r="159" spans="1:28" hidden="1" outlineLevel="1">
      <c r="A159" s="404" t="s">
        <v>669</v>
      </c>
      <c r="B159" s="108" t="s">
        <v>656</v>
      </c>
      <c r="C159" s="108"/>
      <c r="D159" s="108"/>
      <c r="E159" s="108"/>
      <c r="F159" s="108"/>
      <c r="G159" s="108"/>
      <c r="H159" s="108"/>
      <c r="I159" s="108"/>
      <c r="J159" s="104" t="s">
        <v>219</v>
      </c>
      <c r="K159" s="394"/>
      <c r="L159" s="395"/>
      <c r="M159" s="395"/>
      <c r="N159" s="395"/>
      <c r="O159" s="395"/>
      <c r="P159" s="108"/>
      <c r="Q159" s="108"/>
      <c r="R159" s="108"/>
      <c r="S159" s="108"/>
      <c r="T159" s="108"/>
      <c r="U159" s="108"/>
      <c r="V159" s="108"/>
      <c r="W159" s="108"/>
      <c r="X159" s="108"/>
      <c r="Y159" s="108"/>
      <c r="Z159" s="108"/>
      <c r="AA159" s="108"/>
      <c r="AB159" s="108"/>
    </row>
    <row r="160" spans="1:28" hidden="1" outlineLevel="1">
      <c r="A160" s="405" t="str">
        <f>A159</f>
        <v>[ESO Affiliate or Related Undertaking that do not trade / transact with the ESO 3]</v>
      </c>
      <c r="B160" s="108" t="s">
        <v>639</v>
      </c>
      <c r="C160" s="108"/>
      <c r="D160" s="108"/>
      <c r="E160" s="108"/>
      <c r="F160" s="108"/>
      <c r="G160" s="108"/>
      <c r="H160" s="108"/>
      <c r="I160" s="108"/>
      <c r="J160" s="104" t="s">
        <v>219</v>
      </c>
      <c r="K160" s="394"/>
      <c r="L160" s="395"/>
      <c r="M160" s="395"/>
      <c r="N160" s="395"/>
      <c r="O160" s="395"/>
      <c r="P160" s="108"/>
      <c r="Q160" s="108"/>
      <c r="R160" s="108"/>
      <c r="S160" s="108"/>
      <c r="T160" s="108"/>
      <c r="U160" s="108"/>
      <c r="V160" s="108"/>
      <c r="W160" s="108"/>
      <c r="X160" s="108"/>
      <c r="Y160" s="108"/>
      <c r="Z160" s="108"/>
      <c r="AA160" s="108"/>
      <c r="AB160" s="108"/>
    </row>
    <row r="161" spans="1:28" ht="13.5" hidden="1" customHeight="1" outlineLevel="1">
      <c r="A161" s="405" t="str">
        <f>A159</f>
        <v>[ESO Affiliate or Related Undertaking that do not trade / transact with the ESO 3]</v>
      </c>
      <c r="B161" s="108" t="s">
        <v>657</v>
      </c>
      <c r="C161" s="108"/>
      <c r="D161" s="108"/>
      <c r="E161" s="108"/>
      <c r="F161" s="108"/>
      <c r="G161" s="108"/>
      <c r="H161" s="108"/>
      <c r="I161" s="108"/>
      <c r="J161" s="104" t="s">
        <v>207</v>
      </c>
      <c r="K161" s="402">
        <f t="shared" ref="K161:O161" si="83">IFERROR(K160/K159,0)</f>
        <v>0</v>
      </c>
      <c r="L161" s="403">
        <f t="shared" si="83"/>
        <v>0</v>
      </c>
      <c r="M161" s="403">
        <f t="shared" si="83"/>
        <v>0</v>
      </c>
      <c r="N161" s="403">
        <f t="shared" si="83"/>
        <v>0</v>
      </c>
      <c r="O161" s="403">
        <f t="shared" si="83"/>
        <v>0</v>
      </c>
      <c r="P161" s="108"/>
      <c r="Q161" s="108"/>
      <c r="R161" s="108"/>
      <c r="S161" s="108"/>
      <c r="T161" s="108"/>
      <c r="U161" s="108"/>
      <c r="V161" s="108"/>
      <c r="W161" s="108"/>
      <c r="X161" s="108"/>
      <c r="Y161" s="108"/>
      <c r="Z161" s="108"/>
      <c r="AA161" s="108"/>
      <c r="AB161" s="108"/>
    </row>
    <row r="162" spans="1:28" hidden="1" outlineLevel="1">
      <c r="A162" s="404" t="s">
        <v>662</v>
      </c>
      <c r="B162" s="108" t="s">
        <v>656</v>
      </c>
      <c r="C162" s="108"/>
      <c r="D162" s="108"/>
      <c r="E162" s="108"/>
      <c r="F162" s="108"/>
      <c r="G162" s="108"/>
      <c r="H162" s="108"/>
      <c r="I162" s="108"/>
      <c r="J162" s="104" t="s">
        <v>219</v>
      </c>
      <c r="K162" s="394"/>
      <c r="L162" s="395"/>
      <c r="M162" s="395"/>
      <c r="N162" s="395"/>
      <c r="O162" s="395"/>
      <c r="P162" s="108"/>
      <c r="Q162" s="108"/>
      <c r="R162" s="108"/>
      <c r="S162" s="108"/>
      <c r="T162" s="108"/>
      <c r="U162" s="108"/>
      <c r="V162" s="108"/>
      <c r="W162" s="108"/>
      <c r="X162" s="108"/>
      <c r="Y162" s="108"/>
      <c r="Z162" s="108"/>
      <c r="AA162" s="108"/>
      <c r="AB162" s="108"/>
    </row>
    <row r="163" spans="1:28" hidden="1" outlineLevel="1">
      <c r="A163" s="405" t="str">
        <f>A162</f>
        <v>[ESO Affiliate or Related Undertaking that do not trade / transact with the ESO 4]</v>
      </c>
      <c r="B163" s="108" t="s">
        <v>639</v>
      </c>
      <c r="C163" s="108"/>
      <c r="D163" s="108"/>
      <c r="E163" s="108"/>
      <c r="F163" s="108"/>
      <c r="G163" s="108"/>
      <c r="H163" s="108"/>
      <c r="I163" s="108"/>
      <c r="J163" s="104" t="s">
        <v>219</v>
      </c>
      <c r="K163" s="394"/>
      <c r="L163" s="395"/>
      <c r="M163" s="395"/>
      <c r="N163" s="395"/>
      <c r="O163" s="395"/>
      <c r="P163" s="108"/>
      <c r="Q163" s="108"/>
      <c r="R163" s="108"/>
      <c r="S163" s="108"/>
      <c r="T163" s="108"/>
      <c r="U163" s="108"/>
      <c r="V163" s="108"/>
      <c r="W163" s="108"/>
      <c r="X163" s="108"/>
      <c r="Y163" s="108"/>
      <c r="Z163" s="108"/>
      <c r="AA163" s="108"/>
      <c r="AB163" s="108"/>
    </row>
    <row r="164" spans="1:28" hidden="1" outlineLevel="1">
      <c r="A164" s="405" t="str">
        <f>A162</f>
        <v>[ESO Affiliate or Related Undertaking that do not trade / transact with the ESO 4]</v>
      </c>
      <c r="B164" s="108" t="s">
        <v>657</v>
      </c>
      <c r="C164" s="108"/>
      <c r="D164" s="108"/>
      <c r="E164" s="108"/>
      <c r="F164" s="108"/>
      <c r="G164" s="108"/>
      <c r="H164" s="108"/>
      <c r="I164" s="108"/>
      <c r="J164" s="104" t="s">
        <v>207</v>
      </c>
      <c r="K164" s="402">
        <f t="shared" ref="K164:O164" si="84">IFERROR(K163/K162,0)</f>
        <v>0</v>
      </c>
      <c r="L164" s="403">
        <f t="shared" si="84"/>
        <v>0</v>
      </c>
      <c r="M164" s="403">
        <f t="shared" si="84"/>
        <v>0</v>
      </c>
      <c r="N164" s="403">
        <f t="shared" si="84"/>
        <v>0</v>
      </c>
      <c r="O164" s="403">
        <f t="shared" si="84"/>
        <v>0</v>
      </c>
      <c r="P164" s="108"/>
      <c r="Q164" s="108"/>
      <c r="R164" s="108"/>
      <c r="S164" s="108"/>
      <c r="T164" s="108"/>
      <c r="U164" s="108"/>
      <c r="V164" s="108"/>
      <c r="W164" s="108"/>
      <c r="X164" s="108"/>
      <c r="Y164" s="108"/>
      <c r="Z164" s="108"/>
      <c r="AA164" s="108"/>
      <c r="AB164" s="108"/>
    </row>
    <row r="165" spans="1:28" hidden="1" outlineLevel="1">
      <c r="A165" s="404" t="s">
        <v>663</v>
      </c>
      <c r="B165" s="108" t="s">
        <v>656</v>
      </c>
      <c r="C165" s="108"/>
      <c r="D165" s="108"/>
      <c r="E165" s="108"/>
      <c r="F165" s="108"/>
      <c r="G165" s="108"/>
      <c r="H165" s="108"/>
      <c r="I165" s="108"/>
      <c r="J165" s="104" t="s">
        <v>219</v>
      </c>
      <c r="K165" s="394"/>
      <c r="L165" s="395"/>
      <c r="M165" s="395"/>
      <c r="N165" s="395"/>
      <c r="O165" s="395"/>
      <c r="P165" s="108"/>
      <c r="Q165" s="108"/>
      <c r="R165" s="108"/>
      <c r="S165" s="108"/>
      <c r="T165" s="108"/>
      <c r="U165" s="108"/>
      <c r="V165" s="108"/>
      <c r="W165" s="108"/>
      <c r="X165" s="108"/>
      <c r="Y165" s="108"/>
      <c r="Z165" s="108"/>
      <c r="AA165" s="108"/>
      <c r="AB165" s="108"/>
    </row>
    <row r="166" spans="1:28" hidden="1" outlineLevel="1">
      <c r="A166" s="405" t="str">
        <f>A165</f>
        <v>[ESO Affiliate or Related Undertaking that do not trade / transact with the ESO 5]</v>
      </c>
      <c r="B166" s="108" t="s">
        <v>639</v>
      </c>
      <c r="C166" s="108"/>
      <c r="D166" s="108"/>
      <c r="E166" s="108"/>
      <c r="F166" s="108"/>
      <c r="G166" s="108"/>
      <c r="H166" s="108"/>
      <c r="I166" s="108"/>
      <c r="J166" s="104" t="s">
        <v>219</v>
      </c>
      <c r="K166" s="394"/>
      <c r="L166" s="395"/>
      <c r="M166" s="395"/>
      <c r="N166" s="395"/>
      <c r="O166" s="395"/>
      <c r="P166" s="108"/>
      <c r="Q166" s="108"/>
      <c r="R166" s="108"/>
      <c r="S166" s="108"/>
      <c r="T166" s="108"/>
      <c r="U166" s="108"/>
      <c r="V166" s="108"/>
      <c r="W166" s="108"/>
      <c r="X166" s="108"/>
      <c r="Y166" s="108"/>
      <c r="Z166" s="108"/>
      <c r="AA166" s="108"/>
      <c r="AB166" s="108"/>
    </row>
    <row r="167" spans="1:28" hidden="1" outlineLevel="1">
      <c r="A167" s="405" t="str">
        <f>A165</f>
        <v>[ESO Affiliate or Related Undertaking that do not trade / transact with the ESO 5]</v>
      </c>
      <c r="B167" s="108" t="s">
        <v>657</v>
      </c>
      <c r="C167" s="108"/>
      <c r="D167" s="108"/>
      <c r="E167" s="108"/>
      <c r="F167" s="108"/>
      <c r="G167" s="108"/>
      <c r="H167" s="108"/>
      <c r="I167" s="108"/>
      <c r="J167" s="104" t="s">
        <v>207</v>
      </c>
      <c r="K167" s="402">
        <f t="shared" ref="K167:O167" si="85">IFERROR(K166/K165,0)</f>
        <v>0</v>
      </c>
      <c r="L167" s="403">
        <f t="shared" si="85"/>
        <v>0</v>
      </c>
      <c r="M167" s="403">
        <f t="shared" si="85"/>
        <v>0</v>
      </c>
      <c r="N167" s="403">
        <f t="shared" si="85"/>
        <v>0</v>
      </c>
      <c r="O167" s="403">
        <f t="shared" si="85"/>
        <v>0</v>
      </c>
      <c r="P167" s="108"/>
      <c r="Q167" s="108"/>
      <c r="R167" s="108"/>
      <c r="S167" s="108"/>
      <c r="T167" s="108"/>
      <c r="U167" s="108"/>
      <c r="V167" s="108"/>
      <c r="W167" s="108"/>
      <c r="X167" s="108"/>
      <c r="Y167" s="108"/>
      <c r="Z167" s="108"/>
      <c r="AA167" s="108"/>
      <c r="AB167" s="108"/>
    </row>
    <row r="168" spans="1:28" hidden="1" outlineLevel="1">
      <c r="A168" s="404" t="s">
        <v>664</v>
      </c>
      <c r="B168" s="108" t="s">
        <v>656</v>
      </c>
      <c r="C168" s="108"/>
      <c r="D168" s="108"/>
      <c r="E168" s="108"/>
      <c r="F168" s="108"/>
      <c r="G168" s="108"/>
      <c r="H168" s="108"/>
      <c r="I168" s="108"/>
      <c r="J168" s="104" t="s">
        <v>219</v>
      </c>
      <c r="K168" s="394"/>
      <c r="L168" s="395"/>
      <c r="M168" s="395"/>
      <c r="N168" s="395"/>
      <c r="O168" s="395"/>
      <c r="P168" s="108"/>
      <c r="Q168" s="108"/>
      <c r="R168" s="108"/>
      <c r="S168" s="108"/>
      <c r="T168" s="108"/>
      <c r="U168" s="108"/>
      <c r="V168" s="108"/>
      <c r="W168" s="108"/>
      <c r="X168" s="108"/>
      <c r="Y168" s="108"/>
      <c r="Z168" s="108"/>
      <c r="AA168" s="108"/>
      <c r="AB168" s="108"/>
    </row>
    <row r="169" spans="1:28" hidden="1" outlineLevel="1">
      <c r="A169" s="405" t="str">
        <f>A168</f>
        <v>[ESO Affiliate or Related Undertaking that do not trade / transact with the ESO 6]</v>
      </c>
      <c r="B169" s="108" t="s">
        <v>639</v>
      </c>
      <c r="C169" s="108"/>
      <c r="D169" s="108"/>
      <c r="E169" s="108"/>
      <c r="F169" s="108"/>
      <c r="G169" s="108"/>
      <c r="H169" s="108"/>
      <c r="I169" s="108"/>
      <c r="J169" s="104" t="s">
        <v>219</v>
      </c>
      <c r="K169" s="394"/>
      <c r="L169" s="395"/>
      <c r="M169" s="395"/>
      <c r="N169" s="395"/>
      <c r="O169" s="395"/>
      <c r="P169" s="108"/>
      <c r="Q169" s="108"/>
      <c r="R169" s="108"/>
      <c r="S169" s="108"/>
      <c r="T169" s="108"/>
      <c r="U169" s="108"/>
      <c r="V169" s="108"/>
      <c r="W169" s="108"/>
      <c r="X169" s="108"/>
      <c r="Y169" s="108"/>
      <c r="Z169" s="108"/>
      <c r="AA169" s="108"/>
      <c r="AB169" s="108"/>
    </row>
    <row r="170" spans="1:28" hidden="1" outlineLevel="1">
      <c r="A170" s="405" t="str">
        <f>A168</f>
        <v>[ESO Affiliate or Related Undertaking that do not trade / transact with the ESO 6]</v>
      </c>
      <c r="B170" s="108" t="s">
        <v>657</v>
      </c>
      <c r="C170" s="108"/>
      <c r="D170" s="108"/>
      <c r="E170" s="108"/>
      <c r="F170" s="108"/>
      <c r="G170" s="108"/>
      <c r="H170" s="108"/>
      <c r="I170" s="108"/>
      <c r="J170" s="104" t="s">
        <v>207</v>
      </c>
      <c r="K170" s="402">
        <f t="shared" ref="K170:O170" si="86">IFERROR(K169/K168,0)</f>
        <v>0</v>
      </c>
      <c r="L170" s="403">
        <f t="shared" si="86"/>
        <v>0</v>
      </c>
      <c r="M170" s="403">
        <f t="shared" si="86"/>
        <v>0</v>
      </c>
      <c r="N170" s="403">
        <f t="shared" si="86"/>
        <v>0</v>
      </c>
      <c r="O170" s="403">
        <f t="shared" si="86"/>
        <v>0</v>
      </c>
      <c r="P170" s="108"/>
      <c r="Q170" s="108"/>
      <c r="R170" s="108"/>
      <c r="S170" s="108"/>
      <c r="T170" s="108"/>
      <c r="U170" s="108"/>
      <c r="V170" s="108"/>
      <c r="W170" s="108"/>
      <c r="X170" s="108"/>
      <c r="Y170" s="108"/>
      <c r="Z170" s="108"/>
      <c r="AA170" s="108"/>
      <c r="AB170" s="108"/>
    </row>
    <row r="171" spans="1:28" hidden="1" outlineLevel="1">
      <c r="A171" s="108" t="s">
        <v>665</v>
      </c>
      <c r="B171" s="108" t="s">
        <v>656</v>
      </c>
      <c r="C171" s="108"/>
      <c r="D171" s="108"/>
      <c r="E171" s="108"/>
      <c r="F171" s="108"/>
      <c r="G171" s="108"/>
      <c r="H171" s="108"/>
      <c r="I171" s="108"/>
      <c r="J171" s="104" t="s">
        <v>219</v>
      </c>
      <c r="K171" s="394"/>
      <c r="L171" s="395"/>
      <c r="M171" s="395"/>
      <c r="N171" s="395"/>
      <c r="O171" s="395"/>
      <c r="P171" s="108"/>
      <c r="Q171" s="108"/>
      <c r="R171" s="108"/>
      <c r="S171" s="108"/>
      <c r="T171" s="108"/>
      <c r="U171" s="108"/>
      <c r="V171" s="108"/>
      <c r="W171" s="108"/>
      <c r="X171" s="108"/>
      <c r="Y171" s="108"/>
      <c r="Z171" s="108"/>
      <c r="AA171" s="108"/>
      <c r="AB171" s="108"/>
    </row>
    <row r="172" spans="1:28" hidden="1" outlineLevel="1">
      <c r="A172" s="108" t="s">
        <v>665</v>
      </c>
      <c r="B172" s="108" t="s">
        <v>639</v>
      </c>
      <c r="C172" s="108"/>
      <c r="D172" s="108"/>
      <c r="E172" s="108"/>
      <c r="F172" s="108"/>
      <c r="G172" s="108"/>
      <c r="H172" s="108"/>
      <c r="I172" s="108"/>
      <c r="J172" s="104" t="s">
        <v>219</v>
      </c>
      <c r="K172" s="394"/>
      <c r="L172" s="395"/>
      <c r="M172" s="395"/>
      <c r="N172" s="395"/>
      <c r="O172" s="395"/>
      <c r="P172" s="108"/>
      <c r="Q172" s="108"/>
      <c r="R172" s="108"/>
      <c r="S172" s="108"/>
      <c r="T172" s="108"/>
      <c r="U172" s="108"/>
      <c r="V172" s="108"/>
      <c r="W172" s="108"/>
      <c r="X172" s="108"/>
      <c r="Y172" s="108"/>
      <c r="Z172" s="108"/>
      <c r="AA172" s="108"/>
      <c r="AB172" s="108"/>
    </row>
    <row r="173" spans="1:28" hidden="1" outlineLevel="1">
      <c r="A173" s="108" t="s">
        <v>665</v>
      </c>
      <c r="B173" s="108" t="s">
        <v>657</v>
      </c>
      <c r="C173" s="108"/>
      <c r="D173" s="108"/>
      <c r="E173" s="108"/>
      <c r="F173" s="108"/>
      <c r="G173" s="108"/>
      <c r="H173" s="108"/>
      <c r="I173" s="108"/>
      <c r="J173" s="104" t="s">
        <v>207</v>
      </c>
      <c r="K173" s="402">
        <f t="shared" ref="K173:O173" si="87">IFERROR(K172/K171,0)</f>
        <v>0</v>
      </c>
      <c r="L173" s="403">
        <f t="shared" si="87"/>
        <v>0</v>
      </c>
      <c r="M173" s="403">
        <f t="shared" si="87"/>
        <v>0</v>
      </c>
      <c r="N173" s="403">
        <f t="shared" si="87"/>
        <v>0</v>
      </c>
      <c r="O173" s="403">
        <f t="shared" si="87"/>
        <v>0</v>
      </c>
      <c r="P173" s="108"/>
      <c r="Q173" s="108"/>
      <c r="R173" s="108"/>
      <c r="S173" s="108"/>
      <c r="T173" s="108"/>
      <c r="U173" s="108"/>
      <c r="V173" s="108"/>
      <c r="W173" s="108"/>
      <c r="X173" s="108"/>
      <c r="Y173" s="108"/>
      <c r="Z173" s="108"/>
      <c r="AA173" s="108"/>
      <c r="AB173" s="108"/>
    </row>
    <row r="174" spans="1:28" ht="13.5" hidden="1" customHeight="1" outlineLevel="1">
      <c r="A174" s="108" t="s">
        <v>666</v>
      </c>
      <c r="B174" s="108"/>
      <c r="C174" s="108"/>
      <c r="D174" s="108"/>
      <c r="E174" s="108"/>
      <c r="F174" s="108"/>
      <c r="G174" s="108"/>
      <c r="H174" s="108"/>
      <c r="I174" s="108"/>
      <c r="J174" s="104"/>
      <c r="K174" s="406">
        <f t="shared" ref="K174:O174" si="88">IF(K149&gt;0,IF(K171&gt;=0.75*SUM(K149,K153,K156,K159,K162,K165,K168,K171),"Allowed", "Disallowed"),0)</f>
        <v>0</v>
      </c>
      <c r="L174" s="406">
        <f t="shared" si="88"/>
        <v>0</v>
      </c>
      <c r="M174" s="406">
        <f t="shared" si="88"/>
        <v>0</v>
      </c>
      <c r="N174" s="406">
        <f t="shared" si="88"/>
        <v>0</v>
      </c>
      <c r="O174" s="406">
        <f t="shared" si="88"/>
        <v>0</v>
      </c>
      <c r="P174" s="108"/>
      <c r="Q174" s="108"/>
      <c r="R174" s="108"/>
      <c r="S174" s="108"/>
      <c r="T174" s="108"/>
      <c r="U174" s="108"/>
      <c r="V174" s="108"/>
      <c r="W174" s="108"/>
      <c r="X174" s="108"/>
      <c r="Y174" s="108"/>
      <c r="Z174" s="108"/>
      <c r="AA174" s="108"/>
      <c r="AB174" s="108"/>
    </row>
    <row r="175" spans="1:28" collapsed="1">
      <c r="A175" s="108"/>
      <c r="B175" s="108"/>
      <c r="C175" s="108"/>
      <c r="D175" s="108"/>
      <c r="E175" s="108"/>
      <c r="F175" s="108"/>
      <c r="G175" s="108"/>
      <c r="H175" s="108"/>
      <c r="I175" s="108"/>
      <c r="J175" s="104"/>
      <c r="K175" s="109"/>
      <c r="L175" s="109"/>
      <c r="M175" s="109"/>
      <c r="N175" s="109"/>
      <c r="O175" s="109"/>
      <c r="P175" s="108"/>
      <c r="Q175" s="108"/>
      <c r="R175" s="108"/>
      <c r="S175" s="108"/>
      <c r="T175" s="108"/>
      <c r="U175" s="108"/>
      <c r="V175" s="108"/>
      <c r="W175" s="108"/>
      <c r="X175" s="108"/>
      <c r="Y175" s="108"/>
      <c r="Z175" s="108"/>
      <c r="AA175" s="108"/>
      <c r="AB175" s="108"/>
    </row>
    <row r="176" spans="1:28" hidden="1" outlineLevel="1">
      <c r="A176" s="407" t="str">
        <f>A22</f>
        <v>[Related Party 6]</v>
      </c>
      <c r="B176" s="108"/>
      <c r="C176" s="108"/>
      <c r="D176" s="108"/>
      <c r="E176" s="108"/>
      <c r="F176" s="108"/>
      <c r="G176" s="108"/>
      <c r="H176" s="108"/>
      <c r="I176" s="108"/>
      <c r="J176" s="104"/>
      <c r="K176" s="109"/>
      <c r="L176" s="109"/>
      <c r="M176" s="109"/>
      <c r="N176" s="109"/>
      <c r="O176" s="109"/>
      <c r="P176" s="108"/>
      <c r="Q176" s="108"/>
      <c r="R176" s="108"/>
      <c r="S176" s="108"/>
      <c r="T176" s="108"/>
      <c r="U176" s="108"/>
      <c r="V176" s="108"/>
      <c r="W176" s="108"/>
      <c r="X176" s="108"/>
      <c r="Y176" s="108"/>
      <c r="Z176" s="108"/>
      <c r="AA176" s="108"/>
      <c r="AB176" s="108"/>
    </row>
    <row r="177" spans="1:28" ht="13.5" hidden="1" customHeight="1" outlineLevel="1">
      <c r="A177" s="108" t="s">
        <v>655</v>
      </c>
      <c r="B177" s="108" t="s">
        <v>656</v>
      </c>
      <c r="C177" s="108"/>
      <c r="D177" s="108"/>
      <c r="E177" s="108"/>
      <c r="F177" s="108"/>
      <c r="G177" s="108"/>
      <c r="H177" s="108"/>
      <c r="I177" s="108"/>
      <c r="J177" s="104" t="s">
        <v>219</v>
      </c>
      <c r="K177" s="394"/>
      <c r="L177" s="395"/>
      <c r="M177" s="395"/>
      <c r="N177" s="395"/>
      <c r="O177" s="395"/>
      <c r="P177" s="108"/>
      <c r="Q177" s="108"/>
      <c r="R177" s="108"/>
      <c r="S177" s="108"/>
      <c r="T177" s="108"/>
      <c r="U177" s="108"/>
      <c r="V177" s="108"/>
      <c r="W177" s="108"/>
      <c r="X177" s="108"/>
      <c r="Y177" s="108"/>
      <c r="Z177" s="108"/>
      <c r="AA177" s="108"/>
      <c r="AB177" s="108"/>
    </row>
    <row r="178" spans="1:28" hidden="1" outlineLevel="1">
      <c r="A178" s="108" t="s">
        <v>655</v>
      </c>
      <c r="B178" s="108" t="s">
        <v>639</v>
      </c>
      <c r="C178" s="108"/>
      <c r="D178" s="108"/>
      <c r="E178" s="108"/>
      <c r="F178" s="108"/>
      <c r="G178" s="108"/>
      <c r="H178" s="108"/>
      <c r="I178" s="108"/>
      <c r="J178" s="104" t="s">
        <v>219</v>
      </c>
      <c r="K178" s="394"/>
      <c r="L178" s="395"/>
      <c r="M178" s="395"/>
      <c r="N178" s="395"/>
      <c r="O178" s="395"/>
      <c r="P178" s="108"/>
      <c r="Q178" s="108"/>
      <c r="R178" s="108"/>
      <c r="S178" s="108"/>
      <c r="T178" s="108"/>
      <c r="U178" s="108"/>
      <c r="V178" s="108"/>
      <c r="W178" s="108"/>
      <c r="X178" s="108"/>
      <c r="Y178" s="108"/>
      <c r="Z178" s="108"/>
      <c r="AA178" s="108"/>
      <c r="AB178" s="108"/>
    </row>
    <row r="179" spans="1:28" hidden="1" outlineLevel="1">
      <c r="A179" s="108" t="s">
        <v>655</v>
      </c>
      <c r="B179" s="108" t="s">
        <v>657</v>
      </c>
      <c r="C179" s="108"/>
      <c r="D179" s="108"/>
      <c r="E179" s="108"/>
      <c r="F179" s="108"/>
      <c r="G179" s="108"/>
      <c r="H179" s="108"/>
      <c r="I179" s="108"/>
      <c r="J179" s="104" t="s">
        <v>207</v>
      </c>
      <c r="K179" s="402">
        <f t="shared" ref="K179:O179" si="89">IFERROR(K178/K177,0)</f>
        <v>0</v>
      </c>
      <c r="L179" s="403">
        <f t="shared" si="89"/>
        <v>0</v>
      </c>
      <c r="M179" s="403">
        <f t="shared" si="89"/>
        <v>0</v>
      </c>
      <c r="N179" s="403">
        <f t="shared" si="89"/>
        <v>0</v>
      </c>
      <c r="O179" s="403">
        <f t="shared" si="89"/>
        <v>0</v>
      </c>
      <c r="P179" s="108"/>
      <c r="Q179" s="108"/>
      <c r="R179" s="108"/>
      <c r="S179" s="108"/>
      <c r="T179" s="108"/>
      <c r="U179" s="108"/>
      <c r="V179" s="108"/>
      <c r="W179" s="108"/>
      <c r="X179" s="108"/>
      <c r="Y179" s="108"/>
      <c r="Z179" s="108"/>
      <c r="AA179" s="108"/>
      <c r="AB179" s="108"/>
    </row>
    <row r="180" spans="1:28" hidden="1" outlineLevel="1">
      <c r="A180" s="108" t="s">
        <v>658</v>
      </c>
      <c r="B180" s="108" t="s">
        <v>639</v>
      </c>
      <c r="C180" s="108"/>
      <c r="D180" s="108"/>
      <c r="E180" s="108"/>
      <c r="F180" s="108"/>
      <c r="G180" s="108"/>
      <c r="H180" s="108"/>
      <c r="I180" s="108"/>
      <c r="J180" s="104" t="s">
        <v>219</v>
      </c>
      <c r="K180" s="394"/>
      <c r="L180" s="395"/>
      <c r="M180" s="395"/>
      <c r="N180" s="395"/>
      <c r="O180" s="395"/>
      <c r="P180" s="108"/>
      <c r="Q180" s="108"/>
      <c r="R180" s="108"/>
      <c r="S180" s="108"/>
      <c r="T180" s="108"/>
      <c r="U180" s="108"/>
      <c r="V180" s="108"/>
      <c r="W180" s="108"/>
      <c r="X180" s="108"/>
      <c r="Y180" s="108"/>
      <c r="Z180" s="108"/>
      <c r="AA180" s="108"/>
      <c r="AB180" s="108"/>
    </row>
    <row r="181" spans="1:28" hidden="1" outlineLevel="1">
      <c r="A181" s="404" t="s">
        <v>667</v>
      </c>
      <c r="B181" s="108" t="s">
        <v>656</v>
      </c>
      <c r="C181" s="108"/>
      <c r="D181" s="108"/>
      <c r="E181" s="108"/>
      <c r="F181" s="108"/>
      <c r="G181" s="108"/>
      <c r="H181" s="108"/>
      <c r="I181" s="108"/>
      <c r="J181" s="104" t="s">
        <v>219</v>
      </c>
      <c r="K181" s="394"/>
      <c r="L181" s="395"/>
      <c r="M181" s="395"/>
      <c r="N181" s="395"/>
      <c r="O181" s="395"/>
      <c r="P181" s="108"/>
      <c r="Q181" s="108"/>
      <c r="R181" s="108"/>
      <c r="S181" s="108"/>
      <c r="T181" s="108"/>
      <c r="U181" s="108"/>
      <c r="V181" s="108"/>
      <c r="W181" s="108"/>
      <c r="X181" s="108"/>
      <c r="Y181" s="108"/>
      <c r="Z181" s="108"/>
      <c r="AA181" s="108"/>
      <c r="AB181" s="108"/>
    </row>
    <row r="182" spans="1:28" hidden="1" outlineLevel="1">
      <c r="A182" s="405" t="str">
        <f>A181</f>
        <v>[ESO Affiliate or Related Undertaking that do not trade / transact with the ESO 1]</v>
      </c>
      <c r="B182" s="108" t="s">
        <v>639</v>
      </c>
      <c r="C182" s="108"/>
      <c r="D182" s="108"/>
      <c r="E182" s="108"/>
      <c r="F182" s="108"/>
      <c r="G182" s="108"/>
      <c r="H182" s="108"/>
      <c r="I182" s="108"/>
      <c r="J182" s="104" t="s">
        <v>219</v>
      </c>
      <c r="K182" s="394"/>
      <c r="L182" s="395"/>
      <c r="M182" s="395"/>
      <c r="N182" s="395"/>
      <c r="O182" s="395"/>
      <c r="P182" s="108"/>
      <c r="Q182" s="108"/>
      <c r="R182" s="108"/>
      <c r="S182" s="108"/>
      <c r="T182" s="108"/>
      <c r="U182" s="108"/>
      <c r="V182" s="108"/>
      <c r="W182" s="108"/>
      <c r="X182" s="108"/>
      <c r="Y182" s="108"/>
      <c r="Z182" s="108"/>
      <c r="AA182" s="108"/>
      <c r="AB182" s="108"/>
    </row>
    <row r="183" spans="1:28" hidden="1" outlineLevel="1">
      <c r="A183" s="405" t="str">
        <f>A181</f>
        <v>[ESO Affiliate or Related Undertaking that do not trade / transact with the ESO 1]</v>
      </c>
      <c r="B183" s="108" t="s">
        <v>657</v>
      </c>
      <c r="C183" s="108"/>
      <c r="D183" s="108"/>
      <c r="E183" s="108"/>
      <c r="F183" s="108"/>
      <c r="G183" s="108"/>
      <c r="H183" s="108"/>
      <c r="I183" s="108"/>
      <c r="J183" s="104" t="s">
        <v>207</v>
      </c>
      <c r="K183" s="402">
        <f t="shared" ref="K183:O183" si="90">IFERROR(K182/K181,0)</f>
        <v>0</v>
      </c>
      <c r="L183" s="403">
        <f t="shared" si="90"/>
        <v>0</v>
      </c>
      <c r="M183" s="403">
        <f t="shared" si="90"/>
        <v>0</v>
      </c>
      <c r="N183" s="403">
        <f t="shared" si="90"/>
        <v>0</v>
      </c>
      <c r="O183" s="403">
        <f t="shared" si="90"/>
        <v>0</v>
      </c>
      <c r="P183" s="108"/>
      <c r="Q183" s="108"/>
      <c r="R183" s="108"/>
      <c r="S183" s="108"/>
      <c r="T183" s="108"/>
      <c r="U183" s="108"/>
      <c r="V183" s="108"/>
      <c r="W183" s="108"/>
      <c r="X183" s="108"/>
      <c r="Y183" s="108"/>
      <c r="Z183" s="108"/>
      <c r="AA183" s="108"/>
      <c r="AB183" s="108"/>
    </row>
    <row r="184" spans="1:28" hidden="1" outlineLevel="1">
      <c r="A184" s="404" t="s">
        <v>668</v>
      </c>
      <c r="B184" s="108" t="s">
        <v>656</v>
      </c>
      <c r="C184" s="108"/>
      <c r="D184" s="108"/>
      <c r="E184" s="108"/>
      <c r="F184" s="108"/>
      <c r="G184" s="108"/>
      <c r="H184" s="108"/>
      <c r="I184" s="108"/>
      <c r="J184" s="104" t="s">
        <v>219</v>
      </c>
      <c r="K184" s="394"/>
      <c r="L184" s="395"/>
      <c r="M184" s="395"/>
      <c r="N184" s="395"/>
      <c r="O184" s="395"/>
      <c r="P184" s="108"/>
      <c r="Q184" s="108"/>
      <c r="R184" s="108"/>
      <c r="S184" s="108"/>
      <c r="T184" s="108"/>
      <c r="U184" s="108"/>
      <c r="V184" s="108"/>
      <c r="W184" s="108"/>
      <c r="X184" s="108"/>
      <c r="Y184" s="108"/>
      <c r="Z184" s="108"/>
      <c r="AA184" s="108"/>
      <c r="AB184" s="108"/>
    </row>
    <row r="185" spans="1:28" hidden="1" outlineLevel="1">
      <c r="A185" s="405" t="str">
        <f>A184</f>
        <v>[ESO Affiliate or Related Undertaking that do not trade / transact with the ESO 2]</v>
      </c>
      <c r="B185" s="108" t="s">
        <v>639</v>
      </c>
      <c r="C185" s="108"/>
      <c r="D185" s="108"/>
      <c r="E185" s="108"/>
      <c r="F185" s="108"/>
      <c r="G185" s="108"/>
      <c r="H185" s="108"/>
      <c r="I185" s="108"/>
      <c r="J185" s="104" t="s">
        <v>219</v>
      </c>
      <c r="K185" s="394"/>
      <c r="L185" s="395"/>
      <c r="M185" s="395"/>
      <c r="N185" s="395"/>
      <c r="O185" s="395"/>
      <c r="P185" s="108"/>
      <c r="Q185" s="108"/>
      <c r="R185" s="108"/>
      <c r="S185" s="108"/>
      <c r="T185" s="108"/>
      <c r="U185" s="108"/>
      <c r="V185" s="108"/>
      <c r="W185" s="108"/>
      <c r="X185" s="108"/>
      <c r="Y185" s="108"/>
      <c r="Z185" s="108"/>
      <c r="AA185" s="108"/>
      <c r="AB185" s="108"/>
    </row>
    <row r="186" spans="1:28" hidden="1" outlineLevel="1">
      <c r="A186" s="405" t="str">
        <f>A184</f>
        <v>[ESO Affiliate or Related Undertaking that do not trade / transact with the ESO 2]</v>
      </c>
      <c r="B186" s="108" t="s">
        <v>657</v>
      </c>
      <c r="C186" s="108"/>
      <c r="D186" s="108"/>
      <c r="E186" s="108"/>
      <c r="F186" s="108"/>
      <c r="G186" s="108"/>
      <c r="H186" s="108"/>
      <c r="I186" s="108"/>
      <c r="J186" s="104" t="s">
        <v>207</v>
      </c>
      <c r="K186" s="402">
        <f t="shared" ref="K186:O186" si="91">IFERROR(K185/K184,0)</f>
        <v>0</v>
      </c>
      <c r="L186" s="403">
        <f t="shared" si="91"/>
        <v>0</v>
      </c>
      <c r="M186" s="403">
        <f t="shared" si="91"/>
        <v>0</v>
      </c>
      <c r="N186" s="403">
        <f t="shared" si="91"/>
        <v>0</v>
      </c>
      <c r="O186" s="403">
        <f t="shared" si="91"/>
        <v>0</v>
      </c>
      <c r="P186" s="108"/>
      <c r="Q186" s="108"/>
      <c r="R186" s="108"/>
      <c r="S186" s="108"/>
      <c r="T186" s="108"/>
      <c r="U186" s="108"/>
      <c r="V186" s="108"/>
      <c r="W186" s="108"/>
      <c r="X186" s="108"/>
      <c r="Y186" s="108"/>
      <c r="Z186" s="108"/>
      <c r="AA186" s="108"/>
      <c r="AB186" s="108"/>
    </row>
    <row r="187" spans="1:28" hidden="1" outlineLevel="1">
      <c r="A187" s="404" t="s">
        <v>669</v>
      </c>
      <c r="B187" s="108" t="s">
        <v>656</v>
      </c>
      <c r="C187" s="108"/>
      <c r="D187" s="108"/>
      <c r="E187" s="108"/>
      <c r="F187" s="108"/>
      <c r="G187" s="108"/>
      <c r="H187" s="108"/>
      <c r="I187" s="108"/>
      <c r="J187" s="104" t="s">
        <v>219</v>
      </c>
      <c r="K187" s="394"/>
      <c r="L187" s="395"/>
      <c r="M187" s="395"/>
      <c r="N187" s="395"/>
      <c r="O187" s="395"/>
      <c r="P187" s="108"/>
      <c r="Q187" s="108"/>
      <c r="R187" s="108"/>
      <c r="S187" s="108"/>
      <c r="T187" s="108"/>
      <c r="U187" s="108"/>
      <c r="V187" s="108"/>
      <c r="W187" s="108"/>
      <c r="X187" s="108"/>
      <c r="Y187" s="108"/>
      <c r="Z187" s="108"/>
      <c r="AA187" s="108"/>
      <c r="AB187" s="108"/>
    </row>
    <row r="188" spans="1:28" hidden="1" outlineLevel="1">
      <c r="A188" s="405" t="str">
        <f>A187</f>
        <v>[ESO Affiliate or Related Undertaking that do not trade / transact with the ESO 3]</v>
      </c>
      <c r="B188" s="108" t="s">
        <v>639</v>
      </c>
      <c r="C188" s="108"/>
      <c r="D188" s="108"/>
      <c r="E188" s="108"/>
      <c r="F188" s="108"/>
      <c r="G188" s="108"/>
      <c r="H188" s="108"/>
      <c r="I188" s="108"/>
      <c r="J188" s="104" t="s">
        <v>219</v>
      </c>
      <c r="K188" s="394"/>
      <c r="L188" s="395"/>
      <c r="M188" s="395"/>
      <c r="N188" s="395"/>
      <c r="O188" s="395"/>
      <c r="P188" s="108"/>
      <c r="Q188" s="108"/>
      <c r="R188" s="108"/>
      <c r="S188" s="108"/>
      <c r="T188" s="108"/>
      <c r="U188" s="108"/>
      <c r="V188" s="108"/>
      <c r="W188" s="108"/>
      <c r="X188" s="108"/>
      <c r="Y188" s="108"/>
      <c r="Z188" s="108"/>
      <c r="AA188" s="108"/>
      <c r="AB188" s="108"/>
    </row>
    <row r="189" spans="1:28" hidden="1" outlineLevel="1">
      <c r="A189" s="405" t="str">
        <f>A187</f>
        <v>[ESO Affiliate or Related Undertaking that do not trade / transact with the ESO 3]</v>
      </c>
      <c r="B189" s="108" t="s">
        <v>657</v>
      </c>
      <c r="C189" s="108"/>
      <c r="D189" s="108"/>
      <c r="E189" s="108"/>
      <c r="F189" s="108"/>
      <c r="G189" s="108"/>
      <c r="H189" s="108"/>
      <c r="I189" s="108"/>
      <c r="J189" s="104" t="s">
        <v>207</v>
      </c>
      <c r="K189" s="402">
        <f t="shared" ref="K189:O189" si="92">IFERROR(K188/K187,0)</f>
        <v>0</v>
      </c>
      <c r="L189" s="403">
        <f t="shared" si="92"/>
        <v>0</v>
      </c>
      <c r="M189" s="403">
        <f t="shared" si="92"/>
        <v>0</v>
      </c>
      <c r="N189" s="403">
        <f t="shared" si="92"/>
        <v>0</v>
      </c>
      <c r="O189" s="403">
        <f t="shared" si="92"/>
        <v>0</v>
      </c>
      <c r="P189" s="108"/>
      <c r="Q189" s="108"/>
      <c r="R189" s="108"/>
      <c r="S189" s="108"/>
      <c r="T189" s="108"/>
      <c r="U189" s="108"/>
      <c r="V189" s="108"/>
      <c r="W189" s="108"/>
      <c r="X189" s="108"/>
      <c r="Y189" s="108"/>
      <c r="Z189" s="108"/>
      <c r="AA189" s="108"/>
      <c r="AB189" s="108"/>
    </row>
    <row r="190" spans="1:28" hidden="1" outlineLevel="1">
      <c r="A190" s="404" t="s">
        <v>662</v>
      </c>
      <c r="B190" s="108" t="s">
        <v>656</v>
      </c>
      <c r="C190" s="108"/>
      <c r="D190" s="108"/>
      <c r="E190" s="108"/>
      <c r="F190" s="108"/>
      <c r="G190" s="108"/>
      <c r="H190" s="108"/>
      <c r="I190" s="108"/>
      <c r="J190" s="104" t="s">
        <v>219</v>
      </c>
      <c r="K190" s="394"/>
      <c r="L190" s="395"/>
      <c r="M190" s="395"/>
      <c r="N190" s="395"/>
      <c r="O190" s="395"/>
      <c r="P190" s="108"/>
      <c r="Q190" s="108"/>
      <c r="R190" s="108"/>
      <c r="S190" s="108"/>
      <c r="T190" s="108"/>
      <c r="U190" s="108"/>
      <c r="V190" s="108"/>
      <c r="W190" s="108"/>
      <c r="X190" s="108"/>
      <c r="Y190" s="108"/>
      <c r="Z190" s="108"/>
      <c r="AA190" s="108"/>
      <c r="AB190" s="108"/>
    </row>
    <row r="191" spans="1:28" hidden="1" outlineLevel="1">
      <c r="A191" s="405" t="str">
        <f>A190</f>
        <v>[ESO Affiliate or Related Undertaking that do not trade / transact with the ESO 4]</v>
      </c>
      <c r="B191" s="108" t="s">
        <v>639</v>
      </c>
      <c r="C191" s="108"/>
      <c r="D191" s="108"/>
      <c r="E191" s="108"/>
      <c r="F191" s="108"/>
      <c r="G191" s="108"/>
      <c r="H191" s="108"/>
      <c r="I191" s="108"/>
      <c r="J191" s="104" t="s">
        <v>219</v>
      </c>
      <c r="K191" s="394"/>
      <c r="L191" s="395"/>
      <c r="M191" s="395"/>
      <c r="N191" s="395"/>
      <c r="O191" s="395"/>
      <c r="P191" s="108"/>
      <c r="Q191" s="108"/>
      <c r="R191" s="108"/>
      <c r="S191" s="108"/>
      <c r="T191" s="108"/>
      <c r="U191" s="108"/>
      <c r="V191" s="108"/>
      <c r="W191" s="108"/>
      <c r="X191" s="108"/>
      <c r="Y191" s="108"/>
      <c r="Z191" s="108"/>
      <c r="AA191" s="108"/>
      <c r="AB191" s="108"/>
    </row>
    <row r="192" spans="1:28" hidden="1" outlineLevel="1">
      <c r="A192" s="405" t="str">
        <f>A190</f>
        <v>[ESO Affiliate or Related Undertaking that do not trade / transact with the ESO 4]</v>
      </c>
      <c r="B192" s="108" t="s">
        <v>657</v>
      </c>
      <c r="C192" s="108"/>
      <c r="D192" s="108"/>
      <c r="E192" s="108"/>
      <c r="F192" s="108"/>
      <c r="G192" s="108"/>
      <c r="H192" s="108"/>
      <c r="I192" s="108"/>
      <c r="J192" s="104" t="s">
        <v>207</v>
      </c>
      <c r="K192" s="402">
        <f t="shared" ref="K192:O192" si="93">IFERROR(K191/K190,0)</f>
        <v>0</v>
      </c>
      <c r="L192" s="403">
        <f t="shared" si="93"/>
        <v>0</v>
      </c>
      <c r="M192" s="403">
        <f t="shared" si="93"/>
        <v>0</v>
      </c>
      <c r="N192" s="403">
        <f t="shared" si="93"/>
        <v>0</v>
      </c>
      <c r="O192" s="403">
        <f t="shared" si="93"/>
        <v>0</v>
      </c>
      <c r="P192" s="108"/>
      <c r="Q192" s="108"/>
      <c r="R192" s="108"/>
      <c r="S192" s="108"/>
      <c r="T192" s="108"/>
      <c r="U192" s="108"/>
      <c r="V192" s="108"/>
      <c r="W192" s="108"/>
      <c r="X192" s="108"/>
      <c r="Y192" s="108"/>
      <c r="Z192" s="108"/>
      <c r="AA192" s="108"/>
      <c r="AB192" s="108"/>
    </row>
    <row r="193" spans="1:28" ht="13.5" hidden="1" customHeight="1" outlineLevel="1">
      <c r="A193" s="404" t="s">
        <v>663</v>
      </c>
      <c r="B193" s="108" t="s">
        <v>656</v>
      </c>
      <c r="C193" s="108"/>
      <c r="D193" s="108"/>
      <c r="E193" s="108"/>
      <c r="F193" s="108"/>
      <c r="G193" s="108"/>
      <c r="H193" s="108"/>
      <c r="I193" s="108"/>
      <c r="J193" s="104" t="s">
        <v>219</v>
      </c>
      <c r="K193" s="394"/>
      <c r="L193" s="395"/>
      <c r="M193" s="395"/>
      <c r="N193" s="395"/>
      <c r="O193" s="395"/>
      <c r="P193" s="108"/>
      <c r="Q193" s="108"/>
      <c r="R193" s="108"/>
      <c r="S193" s="108"/>
      <c r="T193" s="108"/>
      <c r="U193" s="108"/>
      <c r="V193" s="108"/>
      <c r="W193" s="108"/>
      <c r="X193" s="108"/>
      <c r="Y193" s="108"/>
      <c r="Z193" s="108"/>
      <c r="AA193" s="108"/>
      <c r="AB193" s="108"/>
    </row>
    <row r="194" spans="1:28" hidden="1" outlineLevel="1">
      <c r="A194" s="405" t="str">
        <f>A193</f>
        <v>[ESO Affiliate or Related Undertaking that do not trade / transact with the ESO 5]</v>
      </c>
      <c r="B194" s="108" t="s">
        <v>639</v>
      </c>
      <c r="C194" s="108"/>
      <c r="D194" s="108"/>
      <c r="E194" s="108"/>
      <c r="F194" s="108"/>
      <c r="G194" s="108"/>
      <c r="H194" s="108"/>
      <c r="I194" s="108"/>
      <c r="J194" s="104" t="s">
        <v>219</v>
      </c>
      <c r="K194" s="394"/>
      <c r="L194" s="395"/>
      <c r="M194" s="395"/>
      <c r="N194" s="395"/>
      <c r="O194" s="395"/>
      <c r="P194" s="108"/>
      <c r="Q194" s="108"/>
      <c r="R194" s="108"/>
      <c r="S194" s="108"/>
      <c r="T194" s="108"/>
      <c r="U194" s="108"/>
      <c r="V194" s="108"/>
      <c r="W194" s="108"/>
      <c r="X194" s="108"/>
      <c r="Y194" s="108"/>
      <c r="Z194" s="108"/>
      <c r="AA194" s="108"/>
      <c r="AB194" s="108"/>
    </row>
    <row r="195" spans="1:28" hidden="1" outlineLevel="1">
      <c r="A195" s="405" t="str">
        <f>A193</f>
        <v>[ESO Affiliate or Related Undertaking that do not trade / transact with the ESO 5]</v>
      </c>
      <c r="B195" s="108" t="s">
        <v>657</v>
      </c>
      <c r="C195" s="108"/>
      <c r="D195" s="108"/>
      <c r="E195" s="108"/>
      <c r="F195" s="108"/>
      <c r="G195" s="108"/>
      <c r="H195" s="108"/>
      <c r="I195" s="108"/>
      <c r="J195" s="104" t="s">
        <v>207</v>
      </c>
      <c r="K195" s="402">
        <f t="shared" ref="K195:O195" si="94">IFERROR(K194/K193,0)</f>
        <v>0</v>
      </c>
      <c r="L195" s="403">
        <f t="shared" si="94"/>
        <v>0</v>
      </c>
      <c r="M195" s="403">
        <f t="shared" si="94"/>
        <v>0</v>
      </c>
      <c r="N195" s="403">
        <f t="shared" si="94"/>
        <v>0</v>
      </c>
      <c r="O195" s="403">
        <f t="shared" si="94"/>
        <v>0</v>
      </c>
      <c r="P195" s="108"/>
      <c r="Q195" s="108"/>
      <c r="R195" s="108"/>
      <c r="S195" s="108"/>
      <c r="T195" s="108"/>
      <c r="U195" s="108"/>
      <c r="V195" s="108"/>
      <c r="W195" s="108"/>
      <c r="X195" s="108"/>
      <c r="Y195" s="108"/>
      <c r="Z195" s="108"/>
      <c r="AA195" s="108"/>
      <c r="AB195" s="108"/>
    </row>
    <row r="196" spans="1:28" hidden="1" outlineLevel="1">
      <c r="A196" s="404" t="s">
        <v>664</v>
      </c>
      <c r="B196" s="108" t="s">
        <v>656</v>
      </c>
      <c r="C196" s="108"/>
      <c r="D196" s="108"/>
      <c r="E196" s="108"/>
      <c r="F196" s="108"/>
      <c r="G196" s="108"/>
      <c r="H196" s="108"/>
      <c r="I196" s="108"/>
      <c r="J196" s="104" t="s">
        <v>219</v>
      </c>
      <c r="K196" s="394"/>
      <c r="L196" s="395"/>
      <c r="M196" s="395"/>
      <c r="N196" s="395"/>
      <c r="O196" s="395"/>
      <c r="P196" s="108"/>
      <c r="Q196" s="108"/>
      <c r="R196" s="108"/>
      <c r="S196" s="108"/>
      <c r="T196" s="108"/>
      <c r="U196" s="108"/>
      <c r="V196" s="108"/>
      <c r="W196" s="108"/>
      <c r="X196" s="108"/>
      <c r="Y196" s="108"/>
      <c r="Z196" s="108"/>
      <c r="AA196" s="108"/>
      <c r="AB196" s="108"/>
    </row>
    <row r="197" spans="1:28" hidden="1" outlineLevel="1">
      <c r="A197" s="405" t="str">
        <f>A196</f>
        <v>[ESO Affiliate or Related Undertaking that do not trade / transact with the ESO 6]</v>
      </c>
      <c r="B197" s="108" t="s">
        <v>639</v>
      </c>
      <c r="C197" s="108"/>
      <c r="D197" s="108"/>
      <c r="E197" s="108"/>
      <c r="F197" s="108"/>
      <c r="G197" s="108"/>
      <c r="H197" s="108"/>
      <c r="I197" s="108"/>
      <c r="J197" s="104" t="s">
        <v>219</v>
      </c>
      <c r="K197" s="394"/>
      <c r="L197" s="395"/>
      <c r="M197" s="395"/>
      <c r="N197" s="395"/>
      <c r="O197" s="395"/>
      <c r="P197" s="108"/>
      <c r="Q197" s="108"/>
      <c r="R197" s="108"/>
      <c r="S197" s="108"/>
      <c r="T197" s="108"/>
      <c r="U197" s="108"/>
      <c r="V197" s="108"/>
      <c r="W197" s="108"/>
      <c r="X197" s="108"/>
      <c r="Y197" s="108"/>
      <c r="Z197" s="108"/>
      <c r="AA197" s="108"/>
      <c r="AB197" s="108"/>
    </row>
    <row r="198" spans="1:28" hidden="1" outlineLevel="1">
      <c r="A198" s="405" t="str">
        <f>A196</f>
        <v>[ESO Affiliate or Related Undertaking that do not trade / transact with the ESO 6]</v>
      </c>
      <c r="B198" s="108" t="s">
        <v>657</v>
      </c>
      <c r="C198" s="108"/>
      <c r="D198" s="108"/>
      <c r="E198" s="108"/>
      <c r="F198" s="108"/>
      <c r="G198" s="108"/>
      <c r="H198" s="108"/>
      <c r="I198" s="108"/>
      <c r="J198" s="104" t="s">
        <v>207</v>
      </c>
      <c r="K198" s="402">
        <f t="shared" ref="K198:O198" si="95">IFERROR(K197/K196,0)</f>
        <v>0</v>
      </c>
      <c r="L198" s="403">
        <f t="shared" si="95"/>
        <v>0</v>
      </c>
      <c r="M198" s="403">
        <f t="shared" si="95"/>
        <v>0</v>
      </c>
      <c r="N198" s="403">
        <f t="shared" si="95"/>
        <v>0</v>
      </c>
      <c r="O198" s="403">
        <f t="shared" si="95"/>
        <v>0</v>
      </c>
      <c r="P198" s="108"/>
      <c r="Q198" s="108"/>
      <c r="R198" s="108"/>
      <c r="S198" s="108"/>
      <c r="T198" s="108"/>
      <c r="U198" s="108"/>
      <c r="V198" s="108"/>
      <c r="W198" s="108"/>
      <c r="X198" s="108"/>
      <c r="Y198" s="108"/>
      <c r="Z198" s="108"/>
      <c r="AA198" s="108"/>
      <c r="AB198" s="108"/>
    </row>
    <row r="199" spans="1:28" hidden="1" outlineLevel="1">
      <c r="A199" s="108" t="s">
        <v>665</v>
      </c>
      <c r="B199" s="108" t="s">
        <v>656</v>
      </c>
      <c r="C199" s="108"/>
      <c r="D199" s="108"/>
      <c r="E199" s="108"/>
      <c r="F199" s="108"/>
      <c r="G199" s="108"/>
      <c r="H199" s="108"/>
      <c r="I199" s="108"/>
      <c r="J199" s="104" t="s">
        <v>219</v>
      </c>
      <c r="K199" s="394"/>
      <c r="L199" s="395"/>
      <c r="M199" s="395"/>
      <c r="N199" s="395"/>
      <c r="O199" s="395"/>
      <c r="P199" s="108"/>
      <c r="Q199" s="108"/>
      <c r="R199" s="108"/>
      <c r="S199" s="108"/>
      <c r="T199" s="108"/>
      <c r="U199" s="108"/>
      <c r="V199" s="108"/>
      <c r="W199" s="108"/>
      <c r="X199" s="108"/>
      <c r="Y199" s="108"/>
      <c r="Z199" s="108"/>
      <c r="AA199" s="108"/>
      <c r="AB199" s="108"/>
    </row>
    <row r="200" spans="1:28" hidden="1" outlineLevel="1">
      <c r="A200" s="108" t="s">
        <v>665</v>
      </c>
      <c r="B200" s="108" t="s">
        <v>639</v>
      </c>
      <c r="C200" s="108"/>
      <c r="D200" s="108"/>
      <c r="E200" s="108"/>
      <c r="F200" s="108"/>
      <c r="G200" s="108"/>
      <c r="H200" s="108"/>
      <c r="I200" s="108"/>
      <c r="J200" s="104" t="s">
        <v>219</v>
      </c>
      <c r="K200" s="394"/>
      <c r="L200" s="395"/>
      <c r="M200" s="395"/>
      <c r="N200" s="395"/>
      <c r="O200" s="395"/>
      <c r="P200" s="108"/>
      <c r="Q200" s="108"/>
      <c r="R200" s="108"/>
      <c r="S200" s="108"/>
      <c r="T200" s="108"/>
      <c r="U200" s="108"/>
      <c r="V200" s="108"/>
      <c r="W200" s="108"/>
      <c r="X200" s="108"/>
      <c r="Y200" s="108"/>
      <c r="Z200" s="108"/>
      <c r="AA200" s="108"/>
      <c r="AB200" s="108"/>
    </row>
    <row r="201" spans="1:28" hidden="1" outlineLevel="1">
      <c r="A201" s="108" t="s">
        <v>665</v>
      </c>
      <c r="B201" s="108" t="s">
        <v>657</v>
      </c>
      <c r="C201" s="108"/>
      <c r="D201" s="108"/>
      <c r="E201" s="108"/>
      <c r="F201" s="108"/>
      <c r="G201" s="108"/>
      <c r="H201" s="108"/>
      <c r="I201" s="108"/>
      <c r="J201" s="104" t="s">
        <v>207</v>
      </c>
      <c r="K201" s="402">
        <f t="shared" ref="K201:O201" si="96">IFERROR(K200/K199,0)</f>
        <v>0</v>
      </c>
      <c r="L201" s="403">
        <f t="shared" si="96"/>
        <v>0</v>
      </c>
      <c r="M201" s="403">
        <f t="shared" si="96"/>
        <v>0</v>
      </c>
      <c r="N201" s="403">
        <f t="shared" si="96"/>
        <v>0</v>
      </c>
      <c r="O201" s="403">
        <f t="shared" si="96"/>
        <v>0</v>
      </c>
      <c r="P201" s="108"/>
      <c r="Q201" s="108"/>
      <c r="R201" s="108"/>
      <c r="S201" s="108"/>
      <c r="T201" s="108"/>
      <c r="U201" s="108"/>
      <c r="V201" s="108"/>
      <c r="W201" s="108"/>
      <c r="X201" s="108"/>
      <c r="Y201" s="108"/>
      <c r="Z201" s="108"/>
      <c r="AA201" s="108"/>
      <c r="AB201" s="108"/>
    </row>
    <row r="202" spans="1:28" hidden="1" outlineLevel="1">
      <c r="A202" s="108" t="s">
        <v>666</v>
      </c>
      <c r="B202" s="108"/>
      <c r="C202" s="108"/>
      <c r="D202" s="108"/>
      <c r="E202" s="108"/>
      <c r="F202" s="108"/>
      <c r="G202" s="108"/>
      <c r="H202" s="108"/>
      <c r="I202" s="108"/>
      <c r="J202" s="104"/>
      <c r="K202" s="406">
        <f t="shared" ref="K202:O202" si="97">IF(K177&gt;0,IF(K199&gt;=0.75*SUM(K177,K181,K184,K187,K190,K193,K196,K199),"Allowed", "Disallowed"),0)</f>
        <v>0</v>
      </c>
      <c r="L202" s="406">
        <f t="shared" si="97"/>
        <v>0</v>
      </c>
      <c r="M202" s="406">
        <f t="shared" si="97"/>
        <v>0</v>
      </c>
      <c r="N202" s="406">
        <f t="shared" si="97"/>
        <v>0</v>
      </c>
      <c r="O202" s="406">
        <f t="shared" si="97"/>
        <v>0</v>
      </c>
      <c r="P202" s="108"/>
      <c r="Q202" s="108"/>
      <c r="R202" s="108"/>
      <c r="S202" s="108"/>
      <c r="T202" s="108"/>
      <c r="U202" s="108"/>
      <c r="V202" s="108"/>
      <c r="W202" s="108"/>
      <c r="X202" s="108"/>
      <c r="Y202" s="108"/>
      <c r="Z202" s="108"/>
      <c r="AA202" s="108"/>
      <c r="AB202" s="108"/>
    </row>
    <row r="203" spans="1:28" collapsed="1">
      <c r="A203" s="108"/>
      <c r="B203" s="108"/>
      <c r="C203" s="108"/>
      <c r="D203" s="108"/>
      <c r="E203" s="108"/>
      <c r="F203" s="108"/>
      <c r="G203" s="108"/>
      <c r="H203" s="108"/>
      <c r="I203" s="108"/>
      <c r="J203" s="104"/>
      <c r="K203" s="109"/>
      <c r="L203" s="109"/>
      <c r="M203" s="109"/>
      <c r="N203" s="109"/>
      <c r="O203" s="109"/>
      <c r="P203" s="108"/>
      <c r="Q203" s="108"/>
      <c r="R203" s="108"/>
      <c r="S203" s="108"/>
      <c r="T203" s="108"/>
      <c r="U203" s="108"/>
      <c r="V203" s="108"/>
      <c r="W203" s="108"/>
      <c r="X203" s="108"/>
      <c r="Y203" s="108"/>
      <c r="Z203" s="108"/>
      <c r="AA203" s="108"/>
      <c r="AB203" s="108"/>
    </row>
    <row r="204" spans="1:28" hidden="1" outlineLevel="1">
      <c r="A204" s="407" t="str">
        <f>A23</f>
        <v>[Related Party 7]</v>
      </c>
      <c r="B204" s="108"/>
      <c r="C204" s="108"/>
      <c r="D204" s="108"/>
      <c r="E204" s="108"/>
      <c r="F204" s="108"/>
      <c r="G204" s="108"/>
      <c r="H204" s="108"/>
      <c r="I204" s="108"/>
      <c r="J204" s="104"/>
      <c r="K204" s="109"/>
      <c r="L204" s="109"/>
      <c r="M204" s="109"/>
      <c r="N204" s="109"/>
      <c r="O204" s="109"/>
      <c r="P204" s="108"/>
      <c r="Q204" s="108"/>
      <c r="R204" s="108"/>
      <c r="S204" s="108"/>
      <c r="T204" s="108"/>
      <c r="U204" s="108"/>
      <c r="V204" s="108"/>
      <c r="W204" s="108"/>
      <c r="X204" s="108"/>
      <c r="Y204" s="108"/>
      <c r="Z204" s="108"/>
      <c r="AA204" s="108"/>
      <c r="AB204" s="108"/>
    </row>
    <row r="205" spans="1:28" hidden="1" outlineLevel="1">
      <c r="A205" s="108" t="s">
        <v>655</v>
      </c>
      <c r="B205" s="108" t="s">
        <v>656</v>
      </c>
      <c r="C205" s="108"/>
      <c r="D205" s="108"/>
      <c r="E205" s="108"/>
      <c r="F205" s="108"/>
      <c r="G205" s="108"/>
      <c r="H205" s="108"/>
      <c r="I205" s="108"/>
      <c r="J205" s="104" t="s">
        <v>219</v>
      </c>
      <c r="K205" s="394"/>
      <c r="L205" s="395"/>
      <c r="M205" s="395"/>
      <c r="N205" s="395"/>
      <c r="O205" s="395"/>
      <c r="P205" s="108"/>
      <c r="Q205" s="108"/>
      <c r="R205" s="108"/>
      <c r="S205" s="108"/>
      <c r="T205" s="108"/>
      <c r="U205" s="108"/>
      <c r="V205" s="108"/>
      <c r="W205" s="108"/>
      <c r="X205" s="108"/>
      <c r="Y205" s="108"/>
      <c r="Z205" s="108"/>
      <c r="AA205" s="108"/>
      <c r="AB205" s="108"/>
    </row>
    <row r="206" spans="1:28" hidden="1" outlineLevel="1">
      <c r="A206" s="108" t="s">
        <v>655</v>
      </c>
      <c r="B206" s="108" t="s">
        <v>639</v>
      </c>
      <c r="C206" s="108"/>
      <c r="D206" s="108"/>
      <c r="E206" s="108"/>
      <c r="F206" s="108"/>
      <c r="G206" s="108"/>
      <c r="H206" s="108"/>
      <c r="I206" s="108"/>
      <c r="J206" s="104" t="s">
        <v>219</v>
      </c>
      <c r="K206" s="394"/>
      <c r="L206" s="395"/>
      <c r="M206" s="395"/>
      <c r="N206" s="395"/>
      <c r="O206" s="395"/>
      <c r="P206" s="108"/>
      <c r="Q206" s="108"/>
      <c r="R206" s="108"/>
      <c r="S206" s="108"/>
      <c r="T206" s="108"/>
      <c r="U206" s="108"/>
      <c r="V206" s="108"/>
      <c r="W206" s="108"/>
      <c r="X206" s="108"/>
      <c r="Y206" s="108"/>
      <c r="Z206" s="108"/>
      <c r="AA206" s="108"/>
      <c r="AB206" s="108"/>
    </row>
    <row r="207" spans="1:28" hidden="1" outlineLevel="1">
      <c r="A207" s="108" t="s">
        <v>655</v>
      </c>
      <c r="B207" s="108" t="s">
        <v>657</v>
      </c>
      <c r="C207" s="108"/>
      <c r="D207" s="108"/>
      <c r="E207" s="108"/>
      <c r="F207" s="108"/>
      <c r="G207" s="108"/>
      <c r="H207" s="108"/>
      <c r="I207" s="108"/>
      <c r="J207" s="104" t="s">
        <v>207</v>
      </c>
      <c r="K207" s="402">
        <f t="shared" ref="K207:O207" si="98">IFERROR(K206/K205,0)</f>
        <v>0</v>
      </c>
      <c r="L207" s="403">
        <f t="shared" si="98"/>
        <v>0</v>
      </c>
      <c r="M207" s="403">
        <f t="shared" si="98"/>
        <v>0</v>
      </c>
      <c r="N207" s="403">
        <f t="shared" si="98"/>
        <v>0</v>
      </c>
      <c r="O207" s="403">
        <f t="shared" si="98"/>
        <v>0</v>
      </c>
      <c r="P207" s="108"/>
      <c r="Q207" s="108"/>
      <c r="R207" s="108"/>
      <c r="S207" s="108"/>
      <c r="T207" s="108"/>
      <c r="U207" s="108"/>
      <c r="V207" s="108"/>
      <c r="W207" s="108"/>
      <c r="X207" s="108"/>
      <c r="Y207" s="108"/>
      <c r="Z207" s="108"/>
      <c r="AA207" s="108"/>
      <c r="AB207" s="108"/>
    </row>
    <row r="208" spans="1:28" hidden="1" outlineLevel="1">
      <c r="A208" s="108" t="s">
        <v>658</v>
      </c>
      <c r="B208" s="108" t="s">
        <v>639</v>
      </c>
      <c r="C208" s="108"/>
      <c r="D208" s="108"/>
      <c r="E208" s="108"/>
      <c r="F208" s="108"/>
      <c r="G208" s="108"/>
      <c r="H208" s="108"/>
      <c r="I208" s="108"/>
      <c r="J208" s="104" t="s">
        <v>219</v>
      </c>
      <c r="K208" s="394"/>
      <c r="L208" s="395"/>
      <c r="M208" s="395"/>
      <c r="N208" s="395"/>
      <c r="O208" s="395"/>
      <c r="P208" s="108"/>
      <c r="Q208" s="108"/>
      <c r="R208" s="108"/>
      <c r="S208" s="108"/>
      <c r="T208" s="108"/>
      <c r="U208" s="108"/>
      <c r="V208" s="108"/>
      <c r="W208" s="108"/>
      <c r="X208" s="108"/>
      <c r="Y208" s="108"/>
      <c r="Z208" s="108"/>
      <c r="AA208" s="108"/>
      <c r="AB208" s="108"/>
    </row>
    <row r="209" spans="1:28" hidden="1" outlineLevel="1">
      <c r="A209" s="404" t="s">
        <v>667</v>
      </c>
      <c r="B209" s="108" t="s">
        <v>656</v>
      </c>
      <c r="C209" s="108"/>
      <c r="D209" s="108"/>
      <c r="E209" s="108"/>
      <c r="F209" s="108"/>
      <c r="G209" s="108"/>
      <c r="H209" s="108"/>
      <c r="I209" s="108"/>
      <c r="J209" s="104" t="s">
        <v>219</v>
      </c>
      <c r="K209" s="394"/>
      <c r="L209" s="395"/>
      <c r="M209" s="395"/>
      <c r="N209" s="395"/>
      <c r="O209" s="395"/>
      <c r="P209" s="108"/>
      <c r="Q209" s="108"/>
      <c r="R209" s="108"/>
      <c r="S209" s="108"/>
      <c r="T209" s="108"/>
      <c r="U209" s="108"/>
      <c r="V209" s="108"/>
      <c r="W209" s="108"/>
      <c r="X209" s="108"/>
      <c r="Y209" s="108"/>
      <c r="Z209" s="108"/>
      <c r="AA209" s="108"/>
      <c r="AB209" s="108"/>
    </row>
    <row r="210" spans="1:28" hidden="1" outlineLevel="1">
      <c r="A210" s="405" t="str">
        <f>A209</f>
        <v>[ESO Affiliate or Related Undertaking that do not trade / transact with the ESO 1]</v>
      </c>
      <c r="B210" s="108" t="s">
        <v>639</v>
      </c>
      <c r="C210" s="108"/>
      <c r="D210" s="108"/>
      <c r="E210" s="108"/>
      <c r="F210" s="108"/>
      <c r="G210" s="108"/>
      <c r="H210" s="108"/>
      <c r="I210" s="108"/>
      <c r="J210" s="104" t="s">
        <v>219</v>
      </c>
      <c r="K210" s="394"/>
      <c r="L210" s="395"/>
      <c r="M210" s="395"/>
      <c r="N210" s="395"/>
      <c r="O210" s="395"/>
      <c r="P210" s="108"/>
      <c r="Q210" s="108"/>
      <c r="R210" s="108"/>
      <c r="S210" s="108"/>
      <c r="T210" s="108"/>
      <c r="U210" s="108"/>
      <c r="V210" s="108"/>
      <c r="W210" s="108"/>
      <c r="X210" s="108"/>
      <c r="Y210" s="108"/>
      <c r="Z210" s="108"/>
      <c r="AA210" s="108"/>
      <c r="AB210" s="108"/>
    </row>
    <row r="211" spans="1:28" hidden="1" outlineLevel="1">
      <c r="A211" s="405" t="str">
        <f>A209</f>
        <v>[ESO Affiliate or Related Undertaking that do not trade / transact with the ESO 1]</v>
      </c>
      <c r="B211" s="108" t="s">
        <v>657</v>
      </c>
      <c r="C211" s="108"/>
      <c r="D211" s="108"/>
      <c r="E211" s="108"/>
      <c r="F211" s="108"/>
      <c r="G211" s="108"/>
      <c r="H211" s="108"/>
      <c r="I211" s="108"/>
      <c r="J211" s="104" t="s">
        <v>207</v>
      </c>
      <c r="K211" s="402">
        <f t="shared" ref="K211:O211" si="99">IFERROR(K210/K209,0)</f>
        <v>0</v>
      </c>
      <c r="L211" s="403">
        <f t="shared" si="99"/>
        <v>0</v>
      </c>
      <c r="M211" s="403">
        <f t="shared" si="99"/>
        <v>0</v>
      </c>
      <c r="N211" s="403">
        <f t="shared" si="99"/>
        <v>0</v>
      </c>
      <c r="O211" s="403">
        <f t="shared" si="99"/>
        <v>0</v>
      </c>
      <c r="P211" s="108"/>
      <c r="Q211" s="108"/>
      <c r="R211" s="108"/>
      <c r="S211" s="108"/>
      <c r="T211" s="108"/>
      <c r="U211" s="108"/>
      <c r="V211" s="108"/>
      <c r="W211" s="108"/>
      <c r="X211" s="108"/>
      <c r="Y211" s="108"/>
      <c r="Z211" s="108"/>
      <c r="AA211" s="108"/>
      <c r="AB211" s="108"/>
    </row>
    <row r="212" spans="1:28" hidden="1" outlineLevel="1">
      <c r="A212" s="404" t="s">
        <v>668</v>
      </c>
      <c r="B212" s="108" t="s">
        <v>656</v>
      </c>
      <c r="C212" s="108"/>
      <c r="D212" s="108"/>
      <c r="E212" s="108"/>
      <c r="F212" s="108"/>
      <c r="G212" s="108"/>
      <c r="H212" s="108"/>
      <c r="I212" s="108"/>
      <c r="J212" s="104" t="s">
        <v>219</v>
      </c>
      <c r="K212" s="394"/>
      <c r="L212" s="395"/>
      <c r="M212" s="395"/>
      <c r="N212" s="395"/>
      <c r="O212" s="395"/>
      <c r="P212" s="108"/>
      <c r="Q212" s="108"/>
      <c r="R212" s="108"/>
      <c r="S212" s="108"/>
      <c r="T212" s="108"/>
      <c r="U212" s="108"/>
      <c r="V212" s="108"/>
      <c r="W212" s="108"/>
      <c r="X212" s="108"/>
      <c r="Y212" s="108"/>
      <c r="Z212" s="108"/>
      <c r="AA212" s="108"/>
      <c r="AB212" s="108"/>
    </row>
    <row r="213" spans="1:28" hidden="1" outlineLevel="1">
      <c r="A213" s="405" t="str">
        <f>A212</f>
        <v>[ESO Affiliate or Related Undertaking that do not trade / transact with the ESO 2]</v>
      </c>
      <c r="B213" s="108" t="s">
        <v>639</v>
      </c>
      <c r="C213" s="108"/>
      <c r="D213" s="108"/>
      <c r="E213" s="108"/>
      <c r="F213" s="108"/>
      <c r="G213" s="108"/>
      <c r="H213" s="108"/>
      <c r="I213" s="108"/>
      <c r="J213" s="104" t="s">
        <v>219</v>
      </c>
      <c r="K213" s="394"/>
      <c r="L213" s="395"/>
      <c r="M213" s="395"/>
      <c r="N213" s="395"/>
      <c r="O213" s="395"/>
      <c r="P213" s="108"/>
      <c r="Q213" s="108"/>
      <c r="R213" s="108"/>
      <c r="S213" s="108"/>
      <c r="T213" s="108"/>
      <c r="U213" s="108"/>
      <c r="V213" s="108"/>
      <c r="W213" s="108"/>
      <c r="X213" s="108"/>
      <c r="Y213" s="108"/>
      <c r="Z213" s="108"/>
      <c r="AA213" s="108"/>
      <c r="AB213" s="108"/>
    </row>
    <row r="214" spans="1:28" hidden="1" outlineLevel="1">
      <c r="A214" s="405" t="str">
        <f>A212</f>
        <v>[ESO Affiliate or Related Undertaking that do not trade / transact with the ESO 2]</v>
      </c>
      <c r="B214" s="108" t="s">
        <v>657</v>
      </c>
      <c r="C214" s="108"/>
      <c r="D214" s="108"/>
      <c r="E214" s="108"/>
      <c r="F214" s="108"/>
      <c r="G214" s="108"/>
      <c r="H214" s="108"/>
      <c r="I214" s="108"/>
      <c r="J214" s="104" t="s">
        <v>207</v>
      </c>
      <c r="K214" s="402">
        <f t="shared" ref="K214:O214" si="100">IFERROR(K213/K212,0)</f>
        <v>0</v>
      </c>
      <c r="L214" s="403">
        <f t="shared" si="100"/>
        <v>0</v>
      </c>
      <c r="M214" s="403">
        <f t="shared" si="100"/>
        <v>0</v>
      </c>
      <c r="N214" s="403">
        <f t="shared" si="100"/>
        <v>0</v>
      </c>
      <c r="O214" s="403">
        <f t="shared" si="100"/>
        <v>0</v>
      </c>
      <c r="P214" s="108"/>
      <c r="Q214" s="108"/>
      <c r="R214" s="108"/>
      <c r="S214" s="108"/>
      <c r="T214" s="108"/>
      <c r="U214" s="108"/>
      <c r="V214" s="108"/>
      <c r="W214" s="108"/>
      <c r="X214" s="108"/>
      <c r="Y214" s="108"/>
      <c r="Z214" s="108"/>
      <c r="AA214" s="108"/>
      <c r="AB214" s="108"/>
    </row>
    <row r="215" spans="1:28" hidden="1" outlineLevel="1">
      <c r="A215" s="404" t="s">
        <v>669</v>
      </c>
      <c r="B215" s="108" t="s">
        <v>656</v>
      </c>
      <c r="C215" s="108"/>
      <c r="D215" s="108"/>
      <c r="E215" s="108"/>
      <c r="F215" s="108"/>
      <c r="G215" s="108"/>
      <c r="H215" s="108"/>
      <c r="I215" s="108"/>
      <c r="J215" s="104" t="s">
        <v>219</v>
      </c>
      <c r="K215" s="394"/>
      <c r="L215" s="395"/>
      <c r="M215" s="395"/>
      <c r="N215" s="395"/>
      <c r="O215" s="395"/>
      <c r="P215" s="108"/>
      <c r="Q215" s="108"/>
      <c r="R215" s="108"/>
      <c r="S215" s="108"/>
      <c r="T215" s="108"/>
      <c r="U215" s="108"/>
      <c r="V215" s="108"/>
      <c r="W215" s="108"/>
      <c r="X215" s="108"/>
      <c r="Y215" s="108"/>
      <c r="Z215" s="108"/>
      <c r="AA215" s="108"/>
      <c r="AB215" s="108"/>
    </row>
    <row r="216" spans="1:28" hidden="1" outlineLevel="1">
      <c r="A216" s="405" t="str">
        <f>A215</f>
        <v>[ESO Affiliate or Related Undertaking that do not trade / transact with the ESO 3]</v>
      </c>
      <c r="B216" s="108" t="s">
        <v>639</v>
      </c>
      <c r="C216" s="108"/>
      <c r="D216" s="108"/>
      <c r="E216" s="108"/>
      <c r="F216" s="108"/>
      <c r="G216" s="108"/>
      <c r="H216" s="108"/>
      <c r="I216" s="108"/>
      <c r="J216" s="104" t="s">
        <v>219</v>
      </c>
      <c r="K216" s="394"/>
      <c r="L216" s="395"/>
      <c r="M216" s="395"/>
      <c r="N216" s="395"/>
      <c r="O216" s="395"/>
      <c r="P216" s="108"/>
      <c r="Q216" s="108"/>
      <c r="R216" s="108"/>
      <c r="S216" s="108"/>
      <c r="T216" s="108"/>
      <c r="U216" s="108"/>
      <c r="V216" s="108"/>
      <c r="W216" s="108"/>
      <c r="X216" s="108"/>
      <c r="Y216" s="108"/>
      <c r="Z216" s="108"/>
      <c r="AA216" s="108"/>
      <c r="AB216" s="108"/>
    </row>
    <row r="217" spans="1:28" hidden="1" outlineLevel="1">
      <c r="A217" s="405" t="str">
        <f>A215</f>
        <v>[ESO Affiliate or Related Undertaking that do not trade / transact with the ESO 3]</v>
      </c>
      <c r="B217" s="108" t="s">
        <v>657</v>
      </c>
      <c r="C217" s="108"/>
      <c r="D217" s="108"/>
      <c r="E217" s="108"/>
      <c r="F217" s="108"/>
      <c r="G217" s="108"/>
      <c r="H217" s="108"/>
      <c r="I217" s="108"/>
      <c r="J217" s="104" t="s">
        <v>207</v>
      </c>
      <c r="K217" s="402">
        <f t="shared" ref="K217:O217" si="101">IFERROR(K216/K215,0)</f>
        <v>0</v>
      </c>
      <c r="L217" s="403">
        <f t="shared" si="101"/>
        <v>0</v>
      </c>
      <c r="M217" s="403">
        <f t="shared" si="101"/>
        <v>0</v>
      </c>
      <c r="N217" s="403">
        <f t="shared" si="101"/>
        <v>0</v>
      </c>
      <c r="O217" s="403">
        <f t="shared" si="101"/>
        <v>0</v>
      </c>
      <c r="P217" s="108"/>
      <c r="Q217" s="108"/>
      <c r="R217" s="108"/>
      <c r="S217" s="108"/>
      <c r="T217" s="108"/>
      <c r="U217" s="108"/>
      <c r="V217" s="108"/>
      <c r="W217" s="108"/>
      <c r="X217" s="108"/>
      <c r="Y217" s="108"/>
      <c r="Z217" s="108"/>
      <c r="AA217" s="108"/>
      <c r="AB217" s="108"/>
    </row>
    <row r="218" spans="1:28" hidden="1" outlineLevel="1">
      <c r="A218" s="404" t="s">
        <v>662</v>
      </c>
      <c r="B218" s="108" t="s">
        <v>656</v>
      </c>
      <c r="C218" s="108"/>
      <c r="D218" s="108"/>
      <c r="E218" s="108"/>
      <c r="F218" s="108"/>
      <c r="G218" s="108"/>
      <c r="H218" s="108"/>
      <c r="I218" s="108"/>
      <c r="J218" s="104" t="s">
        <v>219</v>
      </c>
      <c r="K218" s="394"/>
      <c r="L218" s="395"/>
      <c r="M218" s="395"/>
      <c r="N218" s="395"/>
      <c r="O218" s="395"/>
      <c r="P218" s="108"/>
      <c r="Q218" s="108"/>
      <c r="R218" s="108"/>
      <c r="S218" s="108"/>
      <c r="T218" s="108"/>
      <c r="U218" s="108"/>
      <c r="V218" s="108"/>
      <c r="W218" s="108"/>
      <c r="X218" s="108"/>
      <c r="Y218" s="108"/>
      <c r="Z218" s="108"/>
      <c r="AA218" s="108"/>
      <c r="AB218" s="108"/>
    </row>
    <row r="219" spans="1:28" hidden="1" outlineLevel="1">
      <c r="A219" s="405" t="str">
        <f>A218</f>
        <v>[ESO Affiliate or Related Undertaking that do not trade / transact with the ESO 4]</v>
      </c>
      <c r="B219" s="108" t="s">
        <v>639</v>
      </c>
      <c r="C219" s="108"/>
      <c r="D219" s="108"/>
      <c r="E219" s="108"/>
      <c r="F219" s="108"/>
      <c r="G219" s="108"/>
      <c r="H219" s="108"/>
      <c r="I219" s="108"/>
      <c r="J219" s="104" t="s">
        <v>219</v>
      </c>
      <c r="K219" s="394"/>
      <c r="L219" s="395"/>
      <c r="M219" s="395"/>
      <c r="N219" s="395"/>
      <c r="O219" s="395"/>
      <c r="P219" s="108"/>
      <c r="Q219" s="108"/>
      <c r="R219" s="108"/>
      <c r="S219" s="108"/>
      <c r="T219" s="108"/>
      <c r="U219" s="108"/>
      <c r="V219" s="108"/>
      <c r="W219" s="108"/>
      <c r="X219" s="108"/>
      <c r="Y219" s="108"/>
      <c r="Z219" s="108"/>
      <c r="AA219" s="108"/>
      <c r="AB219" s="108"/>
    </row>
    <row r="220" spans="1:28" hidden="1" outlineLevel="1">
      <c r="A220" s="405" t="str">
        <f>A218</f>
        <v>[ESO Affiliate or Related Undertaking that do not trade / transact with the ESO 4]</v>
      </c>
      <c r="B220" s="108" t="s">
        <v>657</v>
      </c>
      <c r="C220" s="108"/>
      <c r="D220" s="108"/>
      <c r="E220" s="108"/>
      <c r="F220" s="108"/>
      <c r="G220" s="108"/>
      <c r="H220" s="108"/>
      <c r="I220" s="108"/>
      <c r="J220" s="104" t="s">
        <v>207</v>
      </c>
      <c r="K220" s="402">
        <f t="shared" ref="K220:O220" si="102">IFERROR(K219/K218,0)</f>
        <v>0</v>
      </c>
      <c r="L220" s="403">
        <f t="shared" si="102"/>
        <v>0</v>
      </c>
      <c r="M220" s="403">
        <f t="shared" si="102"/>
        <v>0</v>
      </c>
      <c r="N220" s="403">
        <f t="shared" si="102"/>
        <v>0</v>
      </c>
      <c r="O220" s="403">
        <f t="shared" si="102"/>
        <v>0</v>
      </c>
      <c r="P220" s="108"/>
      <c r="Q220" s="108"/>
      <c r="R220" s="108"/>
      <c r="S220" s="108"/>
      <c r="T220" s="108"/>
      <c r="U220" s="108"/>
      <c r="V220" s="108"/>
      <c r="W220" s="108"/>
      <c r="X220" s="108"/>
      <c r="Y220" s="108"/>
      <c r="Z220" s="108"/>
      <c r="AA220" s="108"/>
      <c r="AB220" s="108"/>
    </row>
    <row r="221" spans="1:28" hidden="1" outlineLevel="1">
      <c r="A221" s="404" t="s">
        <v>663</v>
      </c>
      <c r="B221" s="108" t="s">
        <v>656</v>
      </c>
      <c r="C221" s="108"/>
      <c r="D221" s="108"/>
      <c r="E221" s="108"/>
      <c r="F221" s="108"/>
      <c r="G221" s="108"/>
      <c r="H221" s="108"/>
      <c r="I221" s="108"/>
      <c r="J221" s="104" t="s">
        <v>219</v>
      </c>
      <c r="K221" s="394"/>
      <c r="L221" s="395"/>
      <c r="M221" s="395"/>
      <c r="N221" s="395"/>
      <c r="O221" s="395"/>
      <c r="P221" s="108"/>
      <c r="Q221" s="108"/>
      <c r="R221" s="108"/>
      <c r="S221" s="108"/>
      <c r="T221" s="108"/>
      <c r="U221" s="108"/>
      <c r="V221" s="108"/>
      <c r="W221" s="108"/>
      <c r="X221" s="108"/>
      <c r="Y221" s="108"/>
      <c r="Z221" s="108"/>
      <c r="AA221" s="108"/>
      <c r="AB221" s="108"/>
    </row>
    <row r="222" spans="1:28" hidden="1" outlineLevel="1">
      <c r="A222" s="405" t="str">
        <f>A221</f>
        <v>[ESO Affiliate or Related Undertaking that do not trade / transact with the ESO 5]</v>
      </c>
      <c r="B222" s="108" t="s">
        <v>639</v>
      </c>
      <c r="C222" s="108"/>
      <c r="D222" s="108"/>
      <c r="E222" s="108"/>
      <c r="F222" s="108"/>
      <c r="G222" s="108"/>
      <c r="H222" s="108"/>
      <c r="I222" s="108"/>
      <c r="J222" s="104" t="s">
        <v>219</v>
      </c>
      <c r="K222" s="394"/>
      <c r="L222" s="395"/>
      <c r="M222" s="395"/>
      <c r="N222" s="395"/>
      <c r="O222" s="395"/>
      <c r="P222" s="108"/>
      <c r="Q222" s="108"/>
      <c r="R222" s="108"/>
      <c r="S222" s="108"/>
      <c r="T222" s="108"/>
      <c r="U222" s="108"/>
      <c r="V222" s="108"/>
      <c r="W222" s="108"/>
      <c r="X222" s="108"/>
      <c r="Y222" s="108"/>
      <c r="Z222" s="108"/>
      <c r="AA222" s="108"/>
      <c r="AB222" s="108"/>
    </row>
    <row r="223" spans="1:28" hidden="1" outlineLevel="1">
      <c r="A223" s="405" t="str">
        <f>A221</f>
        <v>[ESO Affiliate or Related Undertaking that do not trade / transact with the ESO 5]</v>
      </c>
      <c r="B223" s="108" t="s">
        <v>657</v>
      </c>
      <c r="C223" s="108"/>
      <c r="D223" s="108"/>
      <c r="E223" s="108"/>
      <c r="F223" s="108"/>
      <c r="G223" s="108"/>
      <c r="H223" s="108"/>
      <c r="I223" s="108"/>
      <c r="J223" s="104" t="s">
        <v>207</v>
      </c>
      <c r="K223" s="402">
        <f t="shared" ref="K223:O223" si="103">IFERROR(K222/K221,0)</f>
        <v>0</v>
      </c>
      <c r="L223" s="403">
        <f t="shared" si="103"/>
        <v>0</v>
      </c>
      <c r="M223" s="403">
        <f t="shared" si="103"/>
        <v>0</v>
      </c>
      <c r="N223" s="403">
        <f t="shared" si="103"/>
        <v>0</v>
      </c>
      <c r="O223" s="403">
        <f t="shared" si="103"/>
        <v>0</v>
      </c>
      <c r="P223" s="108"/>
      <c r="Q223" s="108"/>
      <c r="R223" s="108"/>
      <c r="S223" s="108"/>
      <c r="T223" s="108"/>
      <c r="U223" s="108"/>
      <c r="V223" s="108"/>
      <c r="W223" s="108"/>
      <c r="X223" s="108"/>
      <c r="Y223" s="108"/>
      <c r="Z223" s="108"/>
      <c r="AA223" s="108"/>
      <c r="AB223" s="108"/>
    </row>
    <row r="224" spans="1:28" hidden="1" outlineLevel="1">
      <c r="A224" s="404" t="s">
        <v>664</v>
      </c>
      <c r="B224" s="108" t="s">
        <v>656</v>
      </c>
      <c r="C224" s="108"/>
      <c r="D224" s="108"/>
      <c r="E224" s="108"/>
      <c r="F224" s="108"/>
      <c r="G224" s="108"/>
      <c r="H224" s="108"/>
      <c r="I224" s="108"/>
      <c r="J224" s="104" t="s">
        <v>219</v>
      </c>
      <c r="K224" s="394"/>
      <c r="L224" s="395"/>
      <c r="M224" s="395"/>
      <c r="N224" s="395"/>
      <c r="O224" s="395"/>
      <c r="P224" s="108"/>
      <c r="Q224" s="108"/>
      <c r="R224" s="108"/>
      <c r="S224" s="108"/>
      <c r="T224" s="108"/>
      <c r="U224" s="108"/>
      <c r="V224" s="108"/>
      <c r="W224" s="108"/>
      <c r="X224" s="108"/>
      <c r="Y224" s="108"/>
      <c r="Z224" s="108"/>
      <c r="AA224" s="108"/>
      <c r="AB224" s="108"/>
    </row>
    <row r="225" spans="1:28" ht="13.5" hidden="1" customHeight="1" outlineLevel="1">
      <c r="A225" s="405" t="str">
        <f>A224</f>
        <v>[ESO Affiliate or Related Undertaking that do not trade / transact with the ESO 6]</v>
      </c>
      <c r="B225" s="108" t="s">
        <v>639</v>
      </c>
      <c r="C225" s="108"/>
      <c r="D225" s="108"/>
      <c r="E225" s="108"/>
      <c r="F225" s="108"/>
      <c r="G225" s="108"/>
      <c r="H225" s="108"/>
      <c r="I225" s="108"/>
      <c r="J225" s="104" t="s">
        <v>219</v>
      </c>
      <c r="K225" s="394"/>
      <c r="L225" s="395"/>
      <c r="M225" s="395"/>
      <c r="N225" s="395"/>
      <c r="O225" s="395"/>
      <c r="P225" s="108"/>
      <c r="Q225" s="108"/>
      <c r="R225" s="108"/>
      <c r="S225" s="108"/>
      <c r="T225" s="108"/>
      <c r="U225" s="108"/>
      <c r="V225" s="108"/>
      <c r="W225" s="108"/>
      <c r="X225" s="108"/>
      <c r="Y225" s="108"/>
      <c r="Z225" s="108"/>
      <c r="AA225" s="108"/>
      <c r="AB225" s="108"/>
    </row>
    <row r="226" spans="1:28" hidden="1" outlineLevel="1">
      <c r="A226" s="405" t="str">
        <f>A224</f>
        <v>[ESO Affiliate or Related Undertaking that do not trade / transact with the ESO 6]</v>
      </c>
      <c r="B226" s="108" t="s">
        <v>657</v>
      </c>
      <c r="C226" s="108"/>
      <c r="D226" s="108"/>
      <c r="E226" s="108"/>
      <c r="F226" s="108"/>
      <c r="G226" s="108"/>
      <c r="H226" s="108"/>
      <c r="I226" s="108"/>
      <c r="J226" s="104" t="s">
        <v>207</v>
      </c>
      <c r="K226" s="402">
        <f t="shared" ref="K226:O226" si="104">IFERROR(K225/K224,0)</f>
        <v>0</v>
      </c>
      <c r="L226" s="403">
        <f t="shared" si="104"/>
        <v>0</v>
      </c>
      <c r="M226" s="403">
        <f t="shared" si="104"/>
        <v>0</v>
      </c>
      <c r="N226" s="403">
        <f t="shared" si="104"/>
        <v>0</v>
      </c>
      <c r="O226" s="403">
        <f t="shared" si="104"/>
        <v>0</v>
      </c>
      <c r="P226" s="108"/>
      <c r="Q226" s="108"/>
      <c r="R226" s="108"/>
      <c r="S226" s="108"/>
      <c r="T226" s="108"/>
      <c r="U226" s="108"/>
      <c r="V226" s="108"/>
      <c r="W226" s="108"/>
      <c r="X226" s="108"/>
      <c r="Y226" s="108"/>
      <c r="Z226" s="108"/>
      <c r="AA226" s="108"/>
      <c r="AB226" s="108"/>
    </row>
    <row r="227" spans="1:28" hidden="1" outlineLevel="1">
      <c r="A227" s="108" t="s">
        <v>665</v>
      </c>
      <c r="B227" s="108" t="s">
        <v>656</v>
      </c>
      <c r="C227" s="108"/>
      <c r="D227" s="108"/>
      <c r="E227" s="108"/>
      <c r="F227" s="108"/>
      <c r="G227" s="108"/>
      <c r="H227" s="108"/>
      <c r="I227" s="108"/>
      <c r="J227" s="104" t="s">
        <v>219</v>
      </c>
      <c r="K227" s="394"/>
      <c r="L227" s="395"/>
      <c r="M227" s="395"/>
      <c r="N227" s="395"/>
      <c r="O227" s="395"/>
      <c r="P227" s="108"/>
      <c r="Q227" s="108"/>
      <c r="R227" s="108"/>
      <c r="S227" s="108"/>
      <c r="T227" s="108"/>
      <c r="U227" s="108"/>
      <c r="V227" s="108"/>
      <c r="W227" s="108"/>
      <c r="X227" s="108"/>
      <c r="Y227" s="108"/>
      <c r="Z227" s="108"/>
      <c r="AA227" s="108"/>
      <c r="AB227" s="108"/>
    </row>
    <row r="228" spans="1:28" hidden="1" outlineLevel="1">
      <c r="A228" s="108" t="s">
        <v>665</v>
      </c>
      <c r="B228" s="108" t="s">
        <v>639</v>
      </c>
      <c r="C228" s="108"/>
      <c r="D228" s="108"/>
      <c r="E228" s="108"/>
      <c r="F228" s="108"/>
      <c r="G228" s="108"/>
      <c r="H228" s="108"/>
      <c r="I228" s="108"/>
      <c r="J228" s="104" t="s">
        <v>219</v>
      </c>
      <c r="K228" s="394"/>
      <c r="L228" s="395"/>
      <c r="M228" s="395"/>
      <c r="N228" s="395"/>
      <c r="O228" s="395"/>
      <c r="P228" s="108"/>
      <c r="Q228" s="108"/>
      <c r="R228" s="108"/>
      <c r="S228" s="108"/>
      <c r="T228" s="108"/>
      <c r="U228" s="108"/>
      <c r="V228" s="108"/>
      <c r="W228" s="108"/>
      <c r="X228" s="108"/>
      <c r="Y228" s="108"/>
      <c r="Z228" s="108"/>
      <c r="AA228" s="108"/>
      <c r="AB228" s="108"/>
    </row>
    <row r="229" spans="1:28" hidden="1" outlineLevel="1">
      <c r="A229" s="108" t="s">
        <v>665</v>
      </c>
      <c r="B229" s="108" t="s">
        <v>657</v>
      </c>
      <c r="C229" s="108"/>
      <c r="D229" s="108"/>
      <c r="E229" s="108"/>
      <c r="F229" s="108"/>
      <c r="G229" s="108"/>
      <c r="H229" s="108"/>
      <c r="I229" s="108"/>
      <c r="J229" s="104" t="s">
        <v>207</v>
      </c>
      <c r="K229" s="402">
        <f t="shared" ref="K229:O229" si="105">IFERROR(K228/K227,0)</f>
        <v>0</v>
      </c>
      <c r="L229" s="403">
        <f t="shared" si="105"/>
        <v>0</v>
      </c>
      <c r="M229" s="403">
        <f t="shared" si="105"/>
        <v>0</v>
      </c>
      <c r="N229" s="403">
        <f t="shared" si="105"/>
        <v>0</v>
      </c>
      <c r="O229" s="403">
        <f t="shared" si="105"/>
        <v>0</v>
      </c>
      <c r="P229" s="108"/>
      <c r="Q229" s="108"/>
      <c r="R229" s="108"/>
      <c r="S229" s="108"/>
      <c r="T229" s="108"/>
      <c r="U229" s="108"/>
      <c r="V229" s="108"/>
      <c r="W229" s="108"/>
      <c r="X229" s="108"/>
      <c r="Y229" s="108"/>
      <c r="Z229" s="108"/>
      <c r="AA229" s="108"/>
      <c r="AB229" s="108"/>
    </row>
    <row r="230" spans="1:28" hidden="1" outlineLevel="1">
      <c r="A230" s="108" t="s">
        <v>666</v>
      </c>
      <c r="B230" s="108"/>
      <c r="C230" s="108"/>
      <c r="D230" s="108"/>
      <c r="E230" s="108"/>
      <c r="F230" s="108"/>
      <c r="G230" s="108"/>
      <c r="H230" s="108"/>
      <c r="I230" s="108"/>
      <c r="J230" s="104"/>
      <c r="K230" s="406">
        <f t="shared" ref="K230:O230" si="106">IF(K205&gt;0,IF(K227&gt;=0.75*SUM(K205,K209,K212,K215,K218,K221,K224,K227),"Allowed", "Disallowed"),0)</f>
        <v>0</v>
      </c>
      <c r="L230" s="406">
        <f t="shared" si="106"/>
        <v>0</v>
      </c>
      <c r="M230" s="406">
        <f t="shared" si="106"/>
        <v>0</v>
      </c>
      <c r="N230" s="406">
        <f t="shared" si="106"/>
        <v>0</v>
      </c>
      <c r="O230" s="406">
        <f t="shared" si="106"/>
        <v>0</v>
      </c>
      <c r="P230" s="108"/>
      <c r="Q230" s="108"/>
      <c r="R230" s="108"/>
      <c r="S230" s="108"/>
      <c r="T230" s="108"/>
      <c r="U230" s="108"/>
      <c r="V230" s="108"/>
      <c r="W230" s="108"/>
      <c r="X230" s="108"/>
      <c r="Y230" s="108"/>
      <c r="Z230" s="108"/>
      <c r="AA230" s="108"/>
      <c r="AB230" s="108"/>
    </row>
    <row r="231" spans="1:28" collapsed="1">
      <c r="A231" s="108"/>
      <c r="B231" s="108"/>
      <c r="C231" s="108"/>
      <c r="D231" s="108"/>
      <c r="E231" s="108"/>
      <c r="F231" s="108"/>
      <c r="G231" s="108"/>
      <c r="H231" s="108"/>
      <c r="I231" s="108"/>
      <c r="J231" s="104"/>
      <c r="K231" s="109"/>
      <c r="L231" s="109"/>
      <c r="M231" s="109"/>
      <c r="N231" s="109"/>
      <c r="O231" s="109"/>
      <c r="P231" s="108"/>
      <c r="Q231" s="108"/>
      <c r="R231" s="108"/>
      <c r="S231" s="108"/>
      <c r="T231" s="108"/>
      <c r="U231" s="108"/>
      <c r="V231" s="108"/>
      <c r="W231" s="108"/>
      <c r="X231" s="108"/>
      <c r="Y231" s="108"/>
      <c r="Z231" s="108"/>
      <c r="AA231" s="108"/>
      <c r="AB231" s="108"/>
    </row>
    <row r="232" spans="1:28" hidden="1" outlineLevel="1">
      <c r="A232" s="407" t="str">
        <f>A24</f>
        <v>[Related Party 8]</v>
      </c>
      <c r="B232" s="108"/>
      <c r="C232" s="108"/>
      <c r="D232" s="108"/>
      <c r="E232" s="108"/>
      <c r="F232" s="108"/>
      <c r="G232" s="108"/>
      <c r="H232" s="108"/>
      <c r="I232" s="108"/>
      <c r="J232" s="104"/>
      <c r="K232" s="109"/>
      <c r="L232" s="109"/>
      <c r="M232" s="109"/>
      <c r="N232" s="109"/>
      <c r="O232" s="109"/>
      <c r="P232" s="108"/>
      <c r="Q232" s="108"/>
      <c r="R232" s="108"/>
      <c r="S232" s="108"/>
      <c r="T232" s="108"/>
      <c r="U232" s="108"/>
      <c r="V232" s="108"/>
      <c r="W232" s="108"/>
      <c r="X232" s="108"/>
      <c r="Y232" s="108"/>
      <c r="Z232" s="108"/>
      <c r="AA232" s="108"/>
      <c r="AB232" s="108"/>
    </row>
    <row r="233" spans="1:28" hidden="1" outlineLevel="1">
      <c r="A233" s="108" t="s">
        <v>655</v>
      </c>
      <c r="B233" s="108" t="s">
        <v>656</v>
      </c>
      <c r="C233" s="108"/>
      <c r="D233" s="108"/>
      <c r="E233" s="108"/>
      <c r="F233" s="108"/>
      <c r="G233" s="108"/>
      <c r="H233" s="108"/>
      <c r="I233" s="108"/>
      <c r="J233" s="104" t="s">
        <v>219</v>
      </c>
      <c r="K233" s="394"/>
      <c r="L233" s="395"/>
      <c r="M233" s="395"/>
      <c r="N233" s="395"/>
      <c r="O233" s="395"/>
      <c r="P233" s="108"/>
      <c r="Q233" s="108"/>
      <c r="R233" s="108"/>
      <c r="S233" s="108"/>
      <c r="T233" s="108"/>
      <c r="U233" s="108"/>
      <c r="V233" s="108"/>
      <c r="W233" s="108"/>
      <c r="X233" s="108"/>
      <c r="Y233" s="108"/>
      <c r="Z233" s="108"/>
      <c r="AA233" s="108"/>
      <c r="AB233" s="108"/>
    </row>
    <row r="234" spans="1:28" hidden="1" outlineLevel="1">
      <c r="A234" s="108" t="s">
        <v>655</v>
      </c>
      <c r="B234" s="108" t="s">
        <v>639</v>
      </c>
      <c r="C234" s="108"/>
      <c r="D234" s="108"/>
      <c r="E234" s="108"/>
      <c r="F234" s="108"/>
      <c r="G234" s="108"/>
      <c r="H234" s="108"/>
      <c r="I234" s="108"/>
      <c r="J234" s="104" t="s">
        <v>219</v>
      </c>
      <c r="K234" s="394"/>
      <c r="L234" s="395"/>
      <c r="M234" s="395"/>
      <c r="N234" s="395"/>
      <c r="O234" s="395"/>
      <c r="P234" s="108"/>
      <c r="Q234" s="108"/>
      <c r="R234" s="108"/>
      <c r="S234" s="108"/>
      <c r="T234" s="108"/>
      <c r="U234" s="108"/>
      <c r="V234" s="108"/>
      <c r="W234" s="108"/>
      <c r="X234" s="108"/>
      <c r="Y234" s="108"/>
      <c r="Z234" s="108"/>
      <c r="AA234" s="108"/>
      <c r="AB234" s="108"/>
    </row>
    <row r="235" spans="1:28" hidden="1" outlineLevel="1">
      <c r="A235" s="108" t="s">
        <v>655</v>
      </c>
      <c r="B235" s="108" t="s">
        <v>657</v>
      </c>
      <c r="C235" s="108"/>
      <c r="D235" s="108"/>
      <c r="E235" s="108"/>
      <c r="F235" s="108"/>
      <c r="G235" s="108"/>
      <c r="H235" s="108"/>
      <c r="I235" s="108"/>
      <c r="J235" s="104" t="s">
        <v>207</v>
      </c>
      <c r="K235" s="402">
        <f t="shared" ref="K235:O235" si="107">IFERROR(K234/K233,0)</f>
        <v>0</v>
      </c>
      <c r="L235" s="403">
        <f t="shared" si="107"/>
        <v>0</v>
      </c>
      <c r="M235" s="403">
        <f t="shared" si="107"/>
        <v>0</v>
      </c>
      <c r="N235" s="403">
        <f t="shared" si="107"/>
        <v>0</v>
      </c>
      <c r="O235" s="403">
        <f t="shared" si="107"/>
        <v>0</v>
      </c>
      <c r="P235" s="108"/>
      <c r="Q235" s="108"/>
      <c r="R235" s="108"/>
      <c r="S235" s="108"/>
      <c r="T235" s="108"/>
      <c r="U235" s="108"/>
      <c r="V235" s="108"/>
      <c r="W235" s="108"/>
      <c r="X235" s="108"/>
      <c r="Y235" s="108"/>
      <c r="Z235" s="108"/>
      <c r="AA235" s="108"/>
      <c r="AB235" s="108"/>
    </row>
    <row r="236" spans="1:28" hidden="1" outlineLevel="1">
      <c r="A236" s="108" t="s">
        <v>658</v>
      </c>
      <c r="B236" s="108" t="s">
        <v>639</v>
      </c>
      <c r="C236" s="108"/>
      <c r="D236" s="108"/>
      <c r="E236" s="108"/>
      <c r="F236" s="108"/>
      <c r="G236" s="108"/>
      <c r="H236" s="108"/>
      <c r="I236" s="108"/>
      <c r="J236" s="104" t="s">
        <v>219</v>
      </c>
      <c r="K236" s="394"/>
      <c r="L236" s="395"/>
      <c r="M236" s="395"/>
      <c r="N236" s="395"/>
      <c r="O236" s="395"/>
      <c r="P236" s="108"/>
      <c r="Q236" s="108"/>
      <c r="R236" s="108"/>
      <c r="S236" s="108"/>
      <c r="T236" s="108"/>
      <c r="U236" s="108"/>
      <c r="V236" s="108"/>
      <c r="W236" s="108"/>
      <c r="X236" s="108"/>
      <c r="Y236" s="108"/>
      <c r="Z236" s="108"/>
      <c r="AA236" s="108"/>
      <c r="AB236" s="108"/>
    </row>
    <row r="237" spans="1:28" hidden="1" outlineLevel="1">
      <c r="A237" s="404" t="s">
        <v>667</v>
      </c>
      <c r="B237" s="108" t="s">
        <v>656</v>
      </c>
      <c r="C237" s="108"/>
      <c r="D237" s="108"/>
      <c r="E237" s="108"/>
      <c r="F237" s="108"/>
      <c r="G237" s="108"/>
      <c r="H237" s="108"/>
      <c r="I237" s="108"/>
      <c r="J237" s="104" t="s">
        <v>219</v>
      </c>
      <c r="K237" s="394"/>
      <c r="L237" s="395"/>
      <c r="M237" s="395"/>
      <c r="N237" s="395"/>
      <c r="O237" s="395"/>
      <c r="P237" s="108"/>
      <c r="Q237" s="108"/>
      <c r="R237" s="108"/>
      <c r="S237" s="108"/>
      <c r="T237" s="108"/>
      <c r="U237" s="108"/>
      <c r="V237" s="108"/>
      <c r="W237" s="108"/>
      <c r="X237" s="108"/>
      <c r="Y237" s="108"/>
      <c r="Z237" s="108"/>
      <c r="AA237" s="108"/>
      <c r="AB237" s="108"/>
    </row>
    <row r="238" spans="1:28" ht="13.5" hidden="1" customHeight="1" outlineLevel="1">
      <c r="A238" s="405" t="str">
        <f>A237</f>
        <v>[ESO Affiliate or Related Undertaking that do not trade / transact with the ESO 1]</v>
      </c>
      <c r="B238" s="108" t="s">
        <v>639</v>
      </c>
      <c r="C238" s="108"/>
      <c r="D238" s="108"/>
      <c r="E238" s="108"/>
      <c r="F238" s="108"/>
      <c r="G238" s="108"/>
      <c r="H238" s="108"/>
      <c r="I238" s="108"/>
      <c r="J238" s="104" t="s">
        <v>219</v>
      </c>
      <c r="K238" s="394"/>
      <c r="L238" s="395"/>
      <c r="M238" s="395"/>
      <c r="N238" s="395"/>
      <c r="O238" s="395"/>
      <c r="P238" s="108"/>
      <c r="Q238" s="108"/>
      <c r="R238" s="108"/>
      <c r="S238" s="108"/>
      <c r="T238" s="108"/>
      <c r="U238" s="108"/>
      <c r="V238" s="108"/>
      <c r="W238" s="108"/>
      <c r="X238" s="108"/>
      <c r="Y238" s="108"/>
      <c r="Z238" s="108"/>
      <c r="AA238" s="108"/>
      <c r="AB238" s="108"/>
    </row>
    <row r="239" spans="1:28" hidden="1" outlineLevel="1">
      <c r="A239" s="405" t="str">
        <f>A237</f>
        <v>[ESO Affiliate or Related Undertaking that do not trade / transact with the ESO 1]</v>
      </c>
      <c r="B239" s="108" t="s">
        <v>657</v>
      </c>
      <c r="C239" s="108"/>
      <c r="D239" s="108"/>
      <c r="E239" s="108"/>
      <c r="F239" s="108"/>
      <c r="G239" s="108"/>
      <c r="H239" s="108"/>
      <c r="I239" s="108"/>
      <c r="J239" s="104" t="s">
        <v>207</v>
      </c>
      <c r="K239" s="402">
        <f t="shared" ref="K239:O239" si="108">IFERROR(K238/K237,0)</f>
        <v>0</v>
      </c>
      <c r="L239" s="403">
        <f t="shared" si="108"/>
        <v>0</v>
      </c>
      <c r="M239" s="403">
        <f t="shared" si="108"/>
        <v>0</v>
      </c>
      <c r="N239" s="403">
        <f t="shared" si="108"/>
        <v>0</v>
      </c>
      <c r="O239" s="403">
        <f t="shared" si="108"/>
        <v>0</v>
      </c>
      <c r="P239" s="108"/>
      <c r="Q239" s="108"/>
      <c r="R239" s="108"/>
      <c r="S239" s="108"/>
      <c r="T239" s="108"/>
      <c r="U239" s="108"/>
      <c r="V239" s="108"/>
      <c r="W239" s="108"/>
      <c r="X239" s="108"/>
      <c r="Y239" s="108"/>
      <c r="Z239" s="108"/>
      <c r="AA239" s="108"/>
      <c r="AB239" s="108"/>
    </row>
    <row r="240" spans="1:28" hidden="1" outlineLevel="1">
      <c r="A240" s="404" t="s">
        <v>668</v>
      </c>
      <c r="B240" s="108" t="s">
        <v>656</v>
      </c>
      <c r="C240" s="108"/>
      <c r="D240" s="108"/>
      <c r="E240" s="108"/>
      <c r="F240" s="108"/>
      <c r="G240" s="108"/>
      <c r="H240" s="108"/>
      <c r="I240" s="108"/>
      <c r="J240" s="104" t="s">
        <v>219</v>
      </c>
      <c r="K240" s="394"/>
      <c r="L240" s="395"/>
      <c r="M240" s="395"/>
      <c r="N240" s="395"/>
      <c r="O240" s="395"/>
      <c r="P240" s="108"/>
      <c r="Q240" s="108"/>
      <c r="R240" s="108"/>
      <c r="S240" s="108"/>
      <c r="T240" s="108"/>
      <c r="U240" s="108"/>
      <c r="V240" s="108"/>
      <c r="W240" s="108"/>
      <c r="X240" s="108"/>
      <c r="Y240" s="108"/>
      <c r="Z240" s="108"/>
      <c r="AA240" s="108"/>
      <c r="AB240" s="108"/>
    </row>
    <row r="241" spans="1:28" ht="13.5" hidden="1" customHeight="1" outlineLevel="1">
      <c r="A241" s="405" t="str">
        <f>A240</f>
        <v>[ESO Affiliate or Related Undertaking that do not trade / transact with the ESO 2]</v>
      </c>
      <c r="B241" s="108" t="s">
        <v>639</v>
      </c>
      <c r="C241" s="108"/>
      <c r="D241" s="108"/>
      <c r="E241" s="108"/>
      <c r="F241" s="108"/>
      <c r="G241" s="108"/>
      <c r="H241" s="108"/>
      <c r="I241" s="108"/>
      <c r="J241" s="104" t="s">
        <v>219</v>
      </c>
      <c r="K241" s="394"/>
      <c r="L241" s="395"/>
      <c r="M241" s="395"/>
      <c r="N241" s="395"/>
      <c r="O241" s="395"/>
      <c r="P241" s="108"/>
      <c r="Q241" s="108"/>
      <c r="R241" s="108"/>
      <c r="S241" s="108"/>
      <c r="T241" s="108"/>
      <c r="U241" s="108"/>
      <c r="V241" s="108"/>
      <c r="W241" s="108"/>
      <c r="X241" s="108"/>
      <c r="Y241" s="108"/>
      <c r="Z241" s="108"/>
      <c r="AA241" s="108"/>
      <c r="AB241" s="108"/>
    </row>
    <row r="242" spans="1:28" hidden="1" outlineLevel="1">
      <c r="A242" s="405" t="str">
        <f>A240</f>
        <v>[ESO Affiliate or Related Undertaking that do not trade / transact with the ESO 2]</v>
      </c>
      <c r="B242" s="108" t="s">
        <v>657</v>
      </c>
      <c r="C242" s="108"/>
      <c r="D242" s="108"/>
      <c r="E242" s="108"/>
      <c r="F242" s="108"/>
      <c r="G242" s="108"/>
      <c r="H242" s="108"/>
      <c r="I242" s="108"/>
      <c r="J242" s="104" t="s">
        <v>207</v>
      </c>
      <c r="K242" s="402">
        <f t="shared" ref="K242:O242" si="109">IFERROR(K241/K240,0)</f>
        <v>0</v>
      </c>
      <c r="L242" s="403">
        <f t="shared" si="109"/>
        <v>0</v>
      </c>
      <c r="M242" s="403">
        <f t="shared" si="109"/>
        <v>0</v>
      </c>
      <c r="N242" s="403">
        <f t="shared" si="109"/>
        <v>0</v>
      </c>
      <c r="O242" s="403">
        <f t="shared" si="109"/>
        <v>0</v>
      </c>
      <c r="P242" s="108"/>
      <c r="Q242" s="108"/>
      <c r="R242" s="108"/>
      <c r="S242" s="108"/>
      <c r="T242" s="108"/>
      <c r="U242" s="108"/>
      <c r="V242" s="108"/>
      <c r="W242" s="108"/>
      <c r="X242" s="108"/>
      <c r="Y242" s="108"/>
      <c r="Z242" s="108"/>
      <c r="AA242" s="108"/>
      <c r="AB242" s="108"/>
    </row>
    <row r="243" spans="1:28" hidden="1" outlineLevel="1">
      <c r="A243" s="404" t="s">
        <v>669</v>
      </c>
      <c r="B243" s="108" t="s">
        <v>656</v>
      </c>
      <c r="C243" s="108"/>
      <c r="D243" s="108"/>
      <c r="E243" s="108"/>
      <c r="F243" s="108"/>
      <c r="G243" s="108"/>
      <c r="H243" s="108"/>
      <c r="I243" s="108"/>
      <c r="J243" s="104" t="s">
        <v>219</v>
      </c>
      <c r="K243" s="394"/>
      <c r="L243" s="395"/>
      <c r="M243" s="395"/>
      <c r="N243" s="395"/>
      <c r="O243" s="395"/>
      <c r="P243" s="108"/>
      <c r="Q243" s="108"/>
      <c r="R243" s="108"/>
      <c r="S243" s="108"/>
      <c r="T243" s="108"/>
      <c r="U243" s="108"/>
      <c r="V243" s="108"/>
      <c r="W243" s="108"/>
      <c r="X243" s="108"/>
      <c r="Y243" s="108"/>
      <c r="Z243" s="108"/>
      <c r="AA243" s="108"/>
      <c r="AB243" s="108"/>
    </row>
    <row r="244" spans="1:28" hidden="1" outlineLevel="1">
      <c r="A244" s="405" t="str">
        <f>A243</f>
        <v>[ESO Affiliate or Related Undertaking that do not trade / transact with the ESO 3]</v>
      </c>
      <c r="B244" s="108" t="s">
        <v>639</v>
      </c>
      <c r="C244" s="108"/>
      <c r="D244" s="108"/>
      <c r="E244" s="108"/>
      <c r="F244" s="108"/>
      <c r="G244" s="108"/>
      <c r="H244" s="108"/>
      <c r="I244" s="108"/>
      <c r="J244" s="104" t="s">
        <v>219</v>
      </c>
      <c r="K244" s="394"/>
      <c r="L244" s="395"/>
      <c r="M244" s="395"/>
      <c r="N244" s="395"/>
      <c r="O244" s="395"/>
      <c r="P244" s="108"/>
      <c r="Q244" s="108"/>
      <c r="R244" s="108"/>
      <c r="S244" s="108"/>
      <c r="T244" s="108"/>
      <c r="U244" s="108"/>
      <c r="V244" s="108"/>
      <c r="W244" s="108"/>
      <c r="X244" s="108"/>
      <c r="Y244" s="108"/>
      <c r="Z244" s="108"/>
      <c r="AA244" s="108"/>
      <c r="AB244" s="108"/>
    </row>
    <row r="245" spans="1:28" hidden="1" outlineLevel="1">
      <c r="A245" s="405" t="str">
        <f>A243</f>
        <v>[ESO Affiliate or Related Undertaking that do not trade / transact with the ESO 3]</v>
      </c>
      <c r="B245" s="108" t="s">
        <v>657</v>
      </c>
      <c r="C245" s="108"/>
      <c r="D245" s="108"/>
      <c r="E245" s="108"/>
      <c r="F245" s="108"/>
      <c r="G245" s="108"/>
      <c r="H245" s="108"/>
      <c r="I245" s="108"/>
      <c r="J245" s="104" t="s">
        <v>207</v>
      </c>
      <c r="K245" s="402">
        <f t="shared" ref="K245:O245" si="110">IFERROR(K244/K243,0)</f>
        <v>0</v>
      </c>
      <c r="L245" s="403">
        <f t="shared" si="110"/>
        <v>0</v>
      </c>
      <c r="M245" s="403">
        <f t="shared" si="110"/>
        <v>0</v>
      </c>
      <c r="N245" s="403">
        <f t="shared" si="110"/>
        <v>0</v>
      </c>
      <c r="O245" s="403">
        <f t="shared" si="110"/>
        <v>0</v>
      </c>
      <c r="P245" s="108"/>
      <c r="Q245" s="108"/>
      <c r="R245" s="108"/>
      <c r="S245" s="108"/>
      <c r="T245" s="108"/>
      <c r="U245" s="108"/>
      <c r="V245" s="108"/>
      <c r="W245" s="108"/>
      <c r="X245" s="108"/>
      <c r="Y245" s="108"/>
      <c r="Z245" s="108"/>
      <c r="AA245" s="108"/>
      <c r="AB245" s="108"/>
    </row>
    <row r="246" spans="1:28" hidden="1" outlineLevel="1">
      <c r="A246" s="404" t="s">
        <v>662</v>
      </c>
      <c r="B246" s="108" t="s">
        <v>656</v>
      </c>
      <c r="C246" s="108"/>
      <c r="D246" s="108"/>
      <c r="E246" s="108"/>
      <c r="F246" s="108"/>
      <c r="G246" s="108"/>
      <c r="H246" s="108"/>
      <c r="I246" s="108"/>
      <c r="J246" s="104" t="s">
        <v>219</v>
      </c>
      <c r="K246" s="394"/>
      <c r="L246" s="395"/>
      <c r="M246" s="395"/>
      <c r="N246" s="395"/>
      <c r="O246" s="395"/>
      <c r="P246" s="108"/>
      <c r="Q246" s="108"/>
      <c r="R246" s="108"/>
      <c r="S246" s="108"/>
      <c r="T246" s="108"/>
      <c r="U246" s="108"/>
      <c r="V246" s="108"/>
      <c r="W246" s="108"/>
      <c r="X246" s="108"/>
      <c r="Y246" s="108"/>
      <c r="Z246" s="108"/>
      <c r="AA246" s="108"/>
      <c r="AB246" s="108"/>
    </row>
    <row r="247" spans="1:28" hidden="1" outlineLevel="1">
      <c r="A247" s="405" t="str">
        <f>A246</f>
        <v>[ESO Affiliate or Related Undertaking that do not trade / transact with the ESO 4]</v>
      </c>
      <c r="B247" s="108" t="s">
        <v>639</v>
      </c>
      <c r="C247" s="108"/>
      <c r="D247" s="108"/>
      <c r="E247" s="108"/>
      <c r="F247" s="108"/>
      <c r="G247" s="108"/>
      <c r="H247" s="108"/>
      <c r="I247" s="108"/>
      <c r="J247" s="104" t="s">
        <v>219</v>
      </c>
      <c r="K247" s="394"/>
      <c r="L247" s="395"/>
      <c r="M247" s="395"/>
      <c r="N247" s="395"/>
      <c r="O247" s="395"/>
      <c r="P247" s="108"/>
      <c r="Q247" s="108"/>
      <c r="R247" s="108"/>
      <c r="S247" s="108"/>
      <c r="T247" s="108"/>
      <c r="U247" s="108"/>
      <c r="V247" s="108"/>
      <c r="W247" s="108"/>
      <c r="X247" s="108"/>
      <c r="Y247" s="108"/>
      <c r="Z247" s="108"/>
      <c r="AA247" s="108"/>
      <c r="AB247" s="108"/>
    </row>
    <row r="248" spans="1:28" hidden="1" outlineLevel="1">
      <c r="A248" s="405" t="str">
        <f>A246</f>
        <v>[ESO Affiliate or Related Undertaking that do not trade / transact with the ESO 4]</v>
      </c>
      <c r="B248" s="108" t="s">
        <v>657</v>
      </c>
      <c r="C248" s="108"/>
      <c r="D248" s="108"/>
      <c r="E248" s="108"/>
      <c r="F248" s="108"/>
      <c r="G248" s="108"/>
      <c r="H248" s="108"/>
      <c r="I248" s="108"/>
      <c r="J248" s="104" t="s">
        <v>207</v>
      </c>
      <c r="K248" s="402">
        <f t="shared" ref="K248:O248" si="111">IFERROR(K247/K246,0)</f>
        <v>0</v>
      </c>
      <c r="L248" s="403">
        <f t="shared" si="111"/>
        <v>0</v>
      </c>
      <c r="M248" s="403">
        <f t="shared" si="111"/>
        <v>0</v>
      </c>
      <c r="N248" s="403">
        <f t="shared" si="111"/>
        <v>0</v>
      </c>
      <c r="O248" s="403">
        <f t="shared" si="111"/>
        <v>0</v>
      </c>
      <c r="P248" s="108"/>
      <c r="Q248" s="108"/>
      <c r="R248" s="108"/>
      <c r="S248" s="108"/>
      <c r="T248" s="108"/>
      <c r="U248" s="108"/>
      <c r="V248" s="108"/>
      <c r="W248" s="108"/>
      <c r="X248" s="108"/>
      <c r="Y248" s="108"/>
      <c r="Z248" s="108"/>
      <c r="AA248" s="108"/>
      <c r="AB248" s="108"/>
    </row>
    <row r="249" spans="1:28" hidden="1" outlineLevel="1">
      <c r="A249" s="404" t="s">
        <v>663</v>
      </c>
      <c r="B249" s="108" t="s">
        <v>656</v>
      </c>
      <c r="C249" s="108"/>
      <c r="D249" s="108"/>
      <c r="E249" s="108"/>
      <c r="F249" s="108"/>
      <c r="G249" s="108"/>
      <c r="H249" s="108"/>
      <c r="I249" s="108"/>
      <c r="J249" s="104" t="s">
        <v>219</v>
      </c>
      <c r="K249" s="394"/>
      <c r="L249" s="395"/>
      <c r="M249" s="395"/>
      <c r="N249" s="395"/>
      <c r="O249" s="395"/>
      <c r="P249" s="108"/>
      <c r="Q249" s="108"/>
      <c r="R249" s="108"/>
      <c r="S249" s="108"/>
      <c r="T249" s="108"/>
      <c r="U249" s="108"/>
      <c r="V249" s="108"/>
      <c r="W249" s="108"/>
      <c r="X249" s="108"/>
      <c r="Y249" s="108"/>
      <c r="Z249" s="108"/>
      <c r="AA249" s="108"/>
      <c r="AB249" s="108"/>
    </row>
    <row r="250" spans="1:28" hidden="1" outlineLevel="1">
      <c r="A250" s="405" t="str">
        <f>A249</f>
        <v>[ESO Affiliate or Related Undertaking that do not trade / transact with the ESO 5]</v>
      </c>
      <c r="B250" s="108" t="s">
        <v>639</v>
      </c>
      <c r="C250" s="108"/>
      <c r="D250" s="108"/>
      <c r="E250" s="108"/>
      <c r="F250" s="108"/>
      <c r="G250" s="108"/>
      <c r="H250" s="108"/>
      <c r="I250" s="108"/>
      <c r="J250" s="104" t="s">
        <v>219</v>
      </c>
      <c r="K250" s="394"/>
      <c r="L250" s="395"/>
      <c r="M250" s="395"/>
      <c r="N250" s="395"/>
      <c r="O250" s="395"/>
      <c r="P250" s="108"/>
      <c r="Q250" s="108"/>
      <c r="R250" s="108"/>
      <c r="S250" s="108"/>
      <c r="T250" s="108"/>
      <c r="U250" s="108"/>
      <c r="V250" s="108"/>
      <c r="W250" s="108"/>
      <c r="X250" s="108"/>
      <c r="Y250" s="108"/>
      <c r="Z250" s="108"/>
      <c r="AA250" s="108"/>
      <c r="AB250" s="108"/>
    </row>
    <row r="251" spans="1:28" hidden="1" outlineLevel="1">
      <c r="A251" s="405" t="str">
        <f>A249</f>
        <v>[ESO Affiliate or Related Undertaking that do not trade / transact with the ESO 5]</v>
      </c>
      <c r="B251" s="108" t="s">
        <v>657</v>
      </c>
      <c r="C251" s="108"/>
      <c r="D251" s="108"/>
      <c r="E251" s="108"/>
      <c r="F251" s="108"/>
      <c r="G251" s="108"/>
      <c r="H251" s="108"/>
      <c r="I251" s="108"/>
      <c r="J251" s="104" t="s">
        <v>207</v>
      </c>
      <c r="K251" s="402">
        <f t="shared" ref="K251:O251" si="112">IFERROR(K250/K249,0)</f>
        <v>0</v>
      </c>
      <c r="L251" s="403">
        <f t="shared" si="112"/>
        <v>0</v>
      </c>
      <c r="M251" s="403">
        <f t="shared" si="112"/>
        <v>0</v>
      </c>
      <c r="N251" s="403">
        <f t="shared" si="112"/>
        <v>0</v>
      </c>
      <c r="O251" s="403">
        <f t="shared" si="112"/>
        <v>0</v>
      </c>
      <c r="P251" s="108"/>
      <c r="Q251" s="108"/>
      <c r="R251" s="108"/>
      <c r="S251" s="108"/>
      <c r="T251" s="108"/>
      <c r="U251" s="108"/>
      <c r="V251" s="108"/>
      <c r="W251" s="108"/>
      <c r="X251" s="108"/>
      <c r="Y251" s="108"/>
      <c r="Z251" s="108"/>
      <c r="AA251" s="108"/>
      <c r="AB251" s="108"/>
    </row>
    <row r="252" spans="1:28" hidden="1" outlineLevel="1">
      <c r="A252" s="404" t="s">
        <v>664</v>
      </c>
      <c r="B252" s="108" t="s">
        <v>656</v>
      </c>
      <c r="C252" s="108"/>
      <c r="D252" s="108"/>
      <c r="E252" s="108"/>
      <c r="F252" s="108"/>
      <c r="G252" s="108"/>
      <c r="H252" s="108"/>
      <c r="I252" s="108"/>
      <c r="J252" s="104" t="s">
        <v>219</v>
      </c>
      <c r="K252" s="394"/>
      <c r="L252" s="395"/>
      <c r="M252" s="395"/>
      <c r="N252" s="395"/>
      <c r="O252" s="395"/>
      <c r="P252" s="108"/>
      <c r="Q252" s="108"/>
      <c r="R252" s="108"/>
      <c r="S252" s="108"/>
      <c r="T252" s="108"/>
      <c r="U252" s="108"/>
      <c r="V252" s="108"/>
      <c r="W252" s="108"/>
      <c r="X252" s="108"/>
      <c r="Y252" s="108"/>
      <c r="Z252" s="108"/>
      <c r="AA252" s="108"/>
      <c r="AB252" s="108"/>
    </row>
    <row r="253" spans="1:28" hidden="1" outlineLevel="1">
      <c r="A253" s="405" t="str">
        <f>A252</f>
        <v>[ESO Affiliate or Related Undertaking that do not trade / transact with the ESO 6]</v>
      </c>
      <c r="B253" s="108" t="s">
        <v>639</v>
      </c>
      <c r="C253" s="108"/>
      <c r="D253" s="108"/>
      <c r="E253" s="108"/>
      <c r="F253" s="108"/>
      <c r="G253" s="108"/>
      <c r="H253" s="108"/>
      <c r="I253" s="108"/>
      <c r="J253" s="104" t="s">
        <v>219</v>
      </c>
      <c r="K253" s="394"/>
      <c r="L253" s="395"/>
      <c r="M253" s="395"/>
      <c r="N253" s="395"/>
      <c r="O253" s="395"/>
      <c r="P253" s="108"/>
      <c r="Q253" s="108"/>
      <c r="R253" s="108"/>
      <c r="S253" s="108"/>
      <c r="T253" s="108"/>
      <c r="U253" s="108"/>
      <c r="V253" s="108"/>
      <c r="W253" s="108"/>
      <c r="X253" s="108"/>
      <c r="Y253" s="108"/>
      <c r="Z253" s="108"/>
      <c r="AA253" s="108"/>
      <c r="AB253" s="108"/>
    </row>
    <row r="254" spans="1:28" hidden="1" outlineLevel="1">
      <c r="A254" s="405" t="str">
        <f>A252</f>
        <v>[ESO Affiliate or Related Undertaking that do not trade / transact with the ESO 6]</v>
      </c>
      <c r="B254" s="108" t="s">
        <v>657</v>
      </c>
      <c r="C254" s="108"/>
      <c r="D254" s="108"/>
      <c r="E254" s="108"/>
      <c r="F254" s="108"/>
      <c r="G254" s="108"/>
      <c r="H254" s="108"/>
      <c r="I254" s="108"/>
      <c r="J254" s="104" t="s">
        <v>207</v>
      </c>
      <c r="K254" s="402">
        <f t="shared" ref="K254:O254" si="113">IFERROR(K253/K252,0)</f>
        <v>0</v>
      </c>
      <c r="L254" s="403">
        <f t="shared" si="113"/>
        <v>0</v>
      </c>
      <c r="M254" s="403">
        <f t="shared" si="113"/>
        <v>0</v>
      </c>
      <c r="N254" s="403">
        <f t="shared" si="113"/>
        <v>0</v>
      </c>
      <c r="O254" s="403">
        <f t="shared" si="113"/>
        <v>0</v>
      </c>
      <c r="P254" s="108"/>
      <c r="Q254" s="108"/>
      <c r="R254" s="108"/>
      <c r="S254" s="108"/>
      <c r="T254" s="108"/>
      <c r="U254" s="108"/>
      <c r="V254" s="108"/>
      <c r="W254" s="108"/>
      <c r="X254" s="108"/>
      <c r="Y254" s="108"/>
      <c r="Z254" s="108"/>
      <c r="AA254" s="108"/>
      <c r="AB254" s="108"/>
    </row>
    <row r="255" spans="1:28" hidden="1" outlineLevel="1">
      <c r="A255" s="108" t="s">
        <v>665</v>
      </c>
      <c r="B255" s="108" t="s">
        <v>656</v>
      </c>
      <c r="C255" s="108"/>
      <c r="D255" s="108"/>
      <c r="E255" s="108"/>
      <c r="F255" s="108"/>
      <c r="G255" s="108"/>
      <c r="H255" s="108"/>
      <c r="I255" s="108"/>
      <c r="J255" s="104" t="s">
        <v>219</v>
      </c>
      <c r="K255" s="394"/>
      <c r="L255" s="395"/>
      <c r="M255" s="395"/>
      <c r="N255" s="395"/>
      <c r="O255" s="395"/>
      <c r="P255" s="108"/>
      <c r="Q255" s="108"/>
      <c r="R255" s="108"/>
      <c r="S255" s="108"/>
      <c r="T255" s="108"/>
      <c r="U255" s="108"/>
      <c r="V255" s="108"/>
      <c r="W255" s="108"/>
      <c r="X255" s="108"/>
      <c r="Y255" s="108"/>
      <c r="Z255" s="108"/>
      <c r="AA255" s="108"/>
      <c r="AB255" s="108"/>
    </row>
    <row r="256" spans="1:28" hidden="1" outlineLevel="1">
      <c r="A256" s="108" t="s">
        <v>665</v>
      </c>
      <c r="B256" s="108" t="s">
        <v>639</v>
      </c>
      <c r="C256" s="108"/>
      <c r="D256" s="108"/>
      <c r="E256" s="108"/>
      <c r="F256" s="108"/>
      <c r="G256" s="108"/>
      <c r="H256" s="108"/>
      <c r="I256" s="108"/>
      <c r="J256" s="104" t="s">
        <v>219</v>
      </c>
      <c r="K256" s="394"/>
      <c r="L256" s="395"/>
      <c r="M256" s="395"/>
      <c r="N256" s="395"/>
      <c r="O256" s="395"/>
      <c r="P256" s="108"/>
      <c r="Q256" s="108"/>
      <c r="R256" s="108"/>
      <c r="S256" s="108"/>
      <c r="T256" s="108"/>
      <c r="U256" s="108"/>
      <c r="V256" s="108"/>
      <c r="W256" s="108"/>
      <c r="X256" s="108"/>
      <c r="Y256" s="108"/>
      <c r="Z256" s="108"/>
      <c r="AA256" s="108"/>
      <c r="AB256" s="108"/>
    </row>
    <row r="257" spans="1:118" hidden="1" outlineLevel="1">
      <c r="A257" s="108" t="s">
        <v>665</v>
      </c>
      <c r="B257" s="108" t="s">
        <v>657</v>
      </c>
      <c r="C257" s="108"/>
      <c r="D257" s="108"/>
      <c r="E257" s="108"/>
      <c r="F257" s="108"/>
      <c r="G257" s="108"/>
      <c r="H257" s="108"/>
      <c r="I257" s="108"/>
      <c r="J257" s="104" t="s">
        <v>207</v>
      </c>
      <c r="K257" s="402">
        <f t="shared" ref="K257:O257" si="114">IFERROR(K256/K255,0)</f>
        <v>0</v>
      </c>
      <c r="L257" s="403">
        <f t="shared" si="114"/>
        <v>0</v>
      </c>
      <c r="M257" s="403">
        <f t="shared" si="114"/>
        <v>0</v>
      </c>
      <c r="N257" s="403">
        <f t="shared" si="114"/>
        <v>0</v>
      </c>
      <c r="O257" s="403">
        <f t="shared" si="114"/>
        <v>0</v>
      </c>
      <c r="P257" s="108"/>
      <c r="Q257" s="108"/>
      <c r="R257" s="108"/>
      <c r="S257" s="108"/>
      <c r="T257" s="108"/>
      <c r="U257" s="108"/>
      <c r="V257" s="108"/>
      <c r="W257" s="108"/>
      <c r="X257" s="108"/>
      <c r="Y257" s="108"/>
      <c r="Z257" s="108"/>
      <c r="AA257" s="108"/>
      <c r="AB257" s="108"/>
    </row>
    <row r="258" spans="1:118" hidden="1" outlineLevel="1">
      <c r="A258" s="108" t="s">
        <v>666</v>
      </c>
      <c r="B258" s="108"/>
      <c r="C258" s="108"/>
      <c r="D258" s="108"/>
      <c r="E258" s="108"/>
      <c r="F258" s="108"/>
      <c r="G258" s="108"/>
      <c r="H258" s="108"/>
      <c r="I258" s="108"/>
      <c r="J258" s="104"/>
      <c r="K258" s="406">
        <f t="shared" ref="K258:O258" si="115">IF(K233&gt;0,IF(K255&gt;=0.75*SUM(K233,K237,K240,K243,K246,K249,K252,K255),"Allowed", "Disallowed"),0)</f>
        <v>0</v>
      </c>
      <c r="L258" s="406">
        <f t="shared" si="115"/>
        <v>0</v>
      </c>
      <c r="M258" s="406">
        <f t="shared" si="115"/>
        <v>0</v>
      </c>
      <c r="N258" s="406">
        <f t="shared" si="115"/>
        <v>0</v>
      </c>
      <c r="O258" s="406">
        <f t="shared" si="115"/>
        <v>0</v>
      </c>
      <c r="P258" s="108"/>
      <c r="Q258" s="108"/>
      <c r="R258" s="108"/>
      <c r="S258" s="108"/>
      <c r="T258" s="108"/>
      <c r="U258" s="108"/>
      <c r="V258" s="108"/>
      <c r="W258" s="108"/>
      <c r="X258" s="108"/>
      <c r="Y258" s="108"/>
      <c r="Z258" s="108"/>
      <c r="AA258" s="108"/>
      <c r="AB258" s="108"/>
    </row>
    <row r="259" spans="1:118" collapsed="1">
      <c r="A259" s="108"/>
      <c r="B259" s="108"/>
      <c r="C259" s="108"/>
      <c r="D259" s="108"/>
      <c r="E259" s="108"/>
      <c r="F259" s="108"/>
      <c r="G259" s="108"/>
      <c r="H259" s="108"/>
      <c r="I259" s="108"/>
      <c r="J259" s="104"/>
      <c r="K259" s="109"/>
      <c r="L259" s="109"/>
      <c r="M259" s="109"/>
      <c r="N259" s="109"/>
      <c r="O259" s="109"/>
      <c r="P259" s="108"/>
      <c r="Q259" s="108"/>
      <c r="R259" s="108"/>
      <c r="S259" s="108"/>
      <c r="T259" s="108"/>
      <c r="U259" s="108"/>
      <c r="V259" s="108"/>
      <c r="W259" s="108"/>
      <c r="X259" s="108"/>
      <c r="Y259" s="108"/>
      <c r="Z259" s="108"/>
      <c r="AA259" s="108"/>
      <c r="AB259" s="108"/>
    </row>
    <row r="260" spans="1:118" hidden="1" outlineLevel="1">
      <c r="A260" s="407" t="str">
        <f>A25</f>
        <v>[Related Party 9]</v>
      </c>
      <c r="B260" s="108"/>
      <c r="C260" s="108"/>
      <c r="D260" s="108"/>
      <c r="E260" s="108"/>
      <c r="F260" s="108"/>
      <c r="G260" s="108"/>
      <c r="H260" s="108"/>
      <c r="I260" s="108"/>
      <c r="J260" s="104"/>
      <c r="K260" s="109"/>
      <c r="L260" s="109"/>
      <c r="M260" s="109"/>
      <c r="N260" s="109"/>
      <c r="O260" s="109"/>
      <c r="P260" s="108"/>
      <c r="Q260" s="108"/>
      <c r="R260" s="108"/>
      <c r="S260" s="108"/>
      <c r="T260" s="108"/>
      <c r="U260" s="108"/>
      <c r="V260" s="108"/>
      <c r="W260" s="108"/>
      <c r="X260" s="108"/>
      <c r="Y260" s="108"/>
      <c r="Z260" s="108"/>
      <c r="AA260" s="108"/>
      <c r="AB260" s="108"/>
    </row>
    <row r="261" spans="1:118" hidden="1" outlineLevel="1">
      <c r="A261" s="108" t="s">
        <v>655</v>
      </c>
      <c r="B261" s="108" t="s">
        <v>656</v>
      </c>
      <c r="C261" s="108"/>
      <c r="D261" s="108"/>
      <c r="E261" s="108"/>
      <c r="F261" s="108"/>
      <c r="G261" s="108"/>
      <c r="H261" s="108"/>
      <c r="I261" s="108"/>
      <c r="J261" s="104" t="s">
        <v>219</v>
      </c>
      <c r="K261" s="394"/>
      <c r="L261" s="395"/>
      <c r="M261" s="395"/>
      <c r="N261" s="395"/>
      <c r="O261" s="395"/>
      <c r="P261" s="108"/>
      <c r="Q261" s="108"/>
      <c r="R261" s="108"/>
      <c r="S261" s="108"/>
      <c r="T261" s="108"/>
      <c r="U261" s="108"/>
      <c r="V261" s="108"/>
      <c r="W261" s="108"/>
      <c r="X261" s="108"/>
      <c r="Y261" s="108"/>
      <c r="Z261" s="108"/>
      <c r="AA261" s="108"/>
      <c r="AB261" s="108"/>
    </row>
    <row r="262" spans="1:118" hidden="1" outlineLevel="1">
      <c r="A262" s="108" t="s">
        <v>655</v>
      </c>
      <c r="B262" s="108" t="s">
        <v>639</v>
      </c>
      <c r="C262" s="108"/>
      <c r="D262" s="108"/>
      <c r="E262" s="108"/>
      <c r="F262" s="108"/>
      <c r="G262" s="108"/>
      <c r="H262" s="108"/>
      <c r="I262" s="108"/>
      <c r="J262" s="104" t="s">
        <v>219</v>
      </c>
      <c r="K262" s="394"/>
      <c r="L262" s="395"/>
      <c r="M262" s="395"/>
      <c r="N262" s="395"/>
      <c r="O262" s="395"/>
      <c r="P262" s="108"/>
      <c r="Q262" s="108"/>
      <c r="R262" s="108"/>
      <c r="S262" s="108"/>
      <c r="T262" s="108"/>
      <c r="U262" s="108"/>
      <c r="V262" s="108"/>
      <c r="W262" s="108"/>
      <c r="X262" s="108"/>
      <c r="Y262" s="108"/>
      <c r="Z262" s="108"/>
      <c r="AA262" s="108"/>
      <c r="AB262" s="108"/>
    </row>
    <row r="263" spans="1:118" hidden="1" outlineLevel="1">
      <c r="A263" s="108" t="s">
        <v>655</v>
      </c>
      <c r="B263" s="108" t="s">
        <v>657</v>
      </c>
      <c r="C263" s="108"/>
      <c r="D263" s="108"/>
      <c r="E263" s="108"/>
      <c r="F263" s="108"/>
      <c r="G263" s="108"/>
      <c r="H263" s="108"/>
      <c r="I263" s="108"/>
      <c r="J263" s="104" t="s">
        <v>207</v>
      </c>
      <c r="K263" s="402">
        <f t="shared" ref="K263:O263" si="116">IFERROR(K262/K261,0)</f>
        <v>0</v>
      </c>
      <c r="L263" s="403">
        <f t="shared" si="116"/>
        <v>0</v>
      </c>
      <c r="M263" s="403">
        <f t="shared" si="116"/>
        <v>0</v>
      </c>
      <c r="N263" s="403">
        <f t="shared" si="116"/>
        <v>0</v>
      </c>
      <c r="O263" s="403">
        <f t="shared" si="116"/>
        <v>0</v>
      </c>
      <c r="P263" s="108"/>
      <c r="Q263" s="108"/>
      <c r="R263" s="108"/>
      <c r="S263" s="108"/>
      <c r="T263" s="108"/>
      <c r="U263" s="108"/>
      <c r="V263" s="108"/>
      <c r="W263" s="108"/>
      <c r="X263" s="108"/>
      <c r="Y263" s="108"/>
      <c r="Z263" s="108"/>
      <c r="AA263" s="108"/>
      <c r="AB263" s="108"/>
    </row>
    <row r="264" spans="1:118" hidden="1" outlineLevel="1">
      <c r="A264" s="108" t="s">
        <v>658</v>
      </c>
      <c r="B264" s="108" t="s">
        <v>639</v>
      </c>
      <c r="C264" s="108"/>
      <c r="D264" s="108"/>
      <c r="E264" s="108"/>
      <c r="F264" s="108"/>
      <c r="G264" s="108"/>
      <c r="H264" s="108"/>
      <c r="I264" s="108"/>
      <c r="J264" s="104" t="s">
        <v>219</v>
      </c>
      <c r="K264" s="394"/>
      <c r="L264" s="395"/>
      <c r="M264" s="395"/>
      <c r="N264" s="395"/>
      <c r="O264" s="395"/>
      <c r="P264" s="108"/>
      <c r="Q264" s="108"/>
      <c r="R264" s="108"/>
      <c r="S264" s="108"/>
      <c r="T264" s="108"/>
      <c r="U264" s="108"/>
      <c r="V264" s="108"/>
      <c r="W264" s="108"/>
      <c r="X264" s="108"/>
      <c r="Y264" s="108"/>
      <c r="Z264" s="108"/>
      <c r="AA264" s="108"/>
      <c r="AB264" s="108"/>
    </row>
    <row r="265" spans="1:118" hidden="1" outlineLevel="1">
      <c r="A265" s="404" t="s">
        <v>667</v>
      </c>
      <c r="B265" s="108" t="s">
        <v>656</v>
      </c>
      <c r="C265" s="108"/>
      <c r="D265" s="108"/>
      <c r="E265" s="108"/>
      <c r="F265" s="108"/>
      <c r="G265" s="108"/>
      <c r="H265" s="108"/>
      <c r="I265" s="108"/>
      <c r="J265" s="104" t="s">
        <v>219</v>
      </c>
      <c r="K265" s="394"/>
      <c r="L265" s="395"/>
      <c r="M265" s="395"/>
      <c r="N265" s="395"/>
      <c r="O265" s="395"/>
      <c r="P265" s="108"/>
      <c r="Q265" s="108"/>
      <c r="R265" s="108"/>
      <c r="S265" s="108"/>
      <c r="T265" s="108"/>
      <c r="U265" s="108"/>
      <c r="V265" s="108"/>
      <c r="W265" s="108"/>
      <c r="X265" s="108"/>
      <c r="Y265" s="108"/>
      <c r="Z265" s="108"/>
      <c r="AA265" s="108"/>
      <c r="AB265" s="108"/>
    </row>
    <row r="266" spans="1:118" hidden="1" outlineLevel="1">
      <c r="A266" s="405" t="str">
        <f>A265</f>
        <v>[ESO Affiliate or Related Undertaking that do not trade / transact with the ESO 1]</v>
      </c>
      <c r="B266" s="108" t="s">
        <v>639</v>
      </c>
      <c r="C266" s="108"/>
      <c r="D266" s="108"/>
      <c r="E266" s="108"/>
      <c r="F266" s="108"/>
      <c r="G266" s="108"/>
      <c r="H266" s="108"/>
      <c r="I266" s="108"/>
      <c r="J266" s="104" t="s">
        <v>219</v>
      </c>
      <c r="K266" s="394"/>
      <c r="L266" s="395"/>
      <c r="M266" s="395"/>
      <c r="N266" s="395"/>
      <c r="O266" s="395"/>
      <c r="P266" s="108"/>
      <c r="Q266" s="108"/>
      <c r="R266" s="108"/>
      <c r="S266" s="108"/>
      <c r="T266" s="108"/>
      <c r="U266" s="108"/>
      <c r="V266" s="108"/>
      <c r="W266" s="108"/>
      <c r="X266" s="108"/>
      <c r="Y266" s="108"/>
      <c r="Z266" s="108"/>
      <c r="AA266" s="108"/>
      <c r="AB266" s="108"/>
    </row>
    <row r="267" spans="1:118" hidden="1" outlineLevel="1">
      <c r="A267" s="405" t="str">
        <f>A265</f>
        <v>[ESO Affiliate or Related Undertaking that do not trade / transact with the ESO 1]</v>
      </c>
      <c r="B267" s="108" t="s">
        <v>657</v>
      </c>
      <c r="C267" s="108"/>
      <c r="D267" s="108"/>
      <c r="E267" s="108"/>
      <c r="F267" s="108"/>
      <c r="G267" s="108"/>
      <c r="H267" s="108"/>
      <c r="I267" s="108"/>
      <c r="J267" s="104" t="s">
        <v>207</v>
      </c>
      <c r="K267" s="402">
        <f t="shared" ref="K267:O267" si="117">IFERROR(K266/K265,0)</f>
        <v>0</v>
      </c>
      <c r="L267" s="403">
        <f t="shared" si="117"/>
        <v>0</v>
      </c>
      <c r="M267" s="403">
        <f t="shared" si="117"/>
        <v>0</v>
      </c>
      <c r="N267" s="403">
        <f t="shared" si="117"/>
        <v>0</v>
      </c>
      <c r="O267" s="403">
        <f t="shared" si="117"/>
        <v>0</v>
      </c>
      <c r="P267" s="108"/>
      <c r="Q267" s="108"/>
      <c r="R267" s="108"/>
      <c r="S267" s="108"/>
      <c r="T267" s="108"/>
      <c r="U267" s="108"/>
      <c r="V267" s="108"/>
      <c r="W267" s="108"/>
      <c r="X267" s="108"/>
      <c r="Y267" s="108"/>
      <c r="Z267" s="108"/>
      <c r="AA267" s="108"/>
      <c r="AB267" s="108"/>
    </row>
    <row r="268" spans="1:118" hidden="1" outlineLevel="1">
      <c r="A268" s="404" t="s">
        <v>668</v>
      </c>
      <c r="B268" s="108" t="s">
        <v>656</v>
      </c>
      <c r="C268" s="108"/>
      <c r="D268" s="108"/>
      <c r="E268" s="108"/>
      <c r="F268" s="108"/>
      <c r="G268" s="108"/>
      <c r="H268" s="108"/>
      <c r="I268" s="108"/>
      <c r="J268" s="104" t="s">
        <v>219</v>
      </c>
      <c r="K268" s="394"/>
      <c r="L268" s="395"/>
      <c r="M268" s="395"/>
      <c r="N268" s="395"/>
      <c r="O268" s="395"/>
      <c r="P268" s="108"/>
      <c r="Q268" s="108"/>
      <c r="R268" s="108"/>
      <c r="S268" s="108"/>
      <c r="T268" s="108"/>
      <c r="U268" s="108"/>
      <c r="V268" s="108"/>
      <c r="W268" s="108"/>
      <c r="X268" s="108"/>
      <c r="Y268" s="108"/>
      <c r="Z268" s="108"/>
      <c r="AA268" s="108"/>
      <c r="AB268" s="108"/>
    </row>
    <row r="269" spans="1:118" hidden="1" outlineLevel="1">
      <c r="A269" s="405" t="str">
        <f>A268</f>
        <v>[ESO Affiliate or Related Undertaking that do not trade / transact with the ESO 2]</v>
      </c>
      <c r="B269" s="108" t="s">
        <v>639</v>
      </c>
      <c r="C269" s="108"/>
      <c r="D269" s="108"/>
      <c r="E269" s="108"/>
      <c r="F269" s="108"/>
      <c r="G269" s="108"/>
      <c r="H269" s="108"/>
      <c r="I269" s="108"/>
      <c r="J269" s="104" t="s">
        <v>219</v>
      </c>
      <c r="K269" s="394"/>
      <c r="L269" s="395"/>
      <c r="M269" s="395"/>
      <c r="N269" s="395"/>
      <c r="O269" s="395"/>
      <c r="P269" s="108"/>
      <c r="Q269" s="108"/>
      <c r="R269" s="108"/>
      <c r="S269" s="108"/>
      <c r="T269" s="108"/>
      <c r="U269" s="108"/>
      <c r="V269" s="108"/>
      <c r="W269" s="108"/>
      <c r="X269" s="108"/>
      <c r="Y269" s="108"/>
      <c r="Z269" s="108"/>
      <c r="AA269" s="108"/>
      <c r="AB269" s="108"/>
      <c r="AC269" s="108"/>
      <c r="AD269" s="109"/>
      <c r="AE269" s="109"/>
      <c r="AF269" s="109"/>
      <c r="AG269" s="109"/>
      <c r="AH269" s="109"/>
      <c r="AI269" s="109"/>
      <c r="AJ269" s="109"/>
      <c r="AK269" s="109"/>
      <c r="AL269" s="109"/>
      <c r="AM269" s="109"/>
      <c r="AN269" s="109"/>
      <c r="AO269" s="109"/>
      <c r="AP269" s="109"/>
      <c r="AQ269" s="108"/>
      <c r="AV269" s="108"/>
      <c r="AW269" s="109"/>
      <c r="AX269" s="109"/>
      <c r="AY269" s="109"/>
      <c r="AZ269" s="109"/>
      <c r="BA269" s="109"/>
      <c r="BB269" s="109"/>
      <c r="BC269" s="109"/>
      <c r="BD269" s="109"/>
      <c r="BE269" s="109"/>
      <c r="BF269" s="109"/>
      <c r="BG269" s="109"/>
      <c r="BH269" s="109"/>
      <c r="BI269" s="109"/>
      <c r="BO269" s="108"/>
      <c r="BP269" s="109"/>
      <c r="BQ269" s="109"/>
      <c r="BR269" s="109"/>
      <c r="BS269" s="109"/>
      <c r="BT269" s="109"/>
      <c r="BU269" s="109"/>
      <c r="BV269" s="109"/>
      <c r="BW269" s="109"/>
      <c r="BX269" s="109"/>
      <c r="BY269" s="109"/>
      <c r="BZ269" s="109"/>
      <c r="CA269" s="109"/>
      <c r="CB269" s="109"/>
      <c r="CH269" s="108"/>
      <c r="CI269" s="109"/>
      <c r="CJ269" s="109"/>
      <c r="CK269" s="109"/>
      <c r="CL269" s="109"/>
      <c r="CM269" s="109"/>
      <c r="CN269" s="109"/>
      <c r="CO269" s="109"/>
      <c r="CP269" s="109"/>
      <c r="CQ269" s="109"/>
      <c r="CR269" s="109"/>
      <c r="CS269" s="109"/>
      <c r="CT269" s="109"/>
      <c r="CU269" s="109"/>
      <c r="DA269" s="108"/>
      <c r="DB269" s="109"/>
      <c r="DC269" s="109"/>
      <c r="DD269" s="109"/>
      <c r="DE269" s="109"/>
      <c r="DF269" s="109"/>
      <c r="DG269" s="109"/>
      <c r="DH269" s="109"/>
      <c r="DI269" s="109"/>
      <c r="DJ269" s="109"/>
      <c r="DK269" s="109"/>
      <c r="DL269" s="109"/>
      <c r="DM269" s="109"/>
      <c r="DN269" s="109"/>
    </row>
    <row r="270" spans="1:118" hidden="1" outlineLevel="1">
      <c r="A270" s="405" t="str">
        <f>A268</f>
        <v>[ESO Affiliate or Related Undertaking that do not trade / transact with the ESO 2]</v>
      </c>
      <c r="B270" s="108" t="s">
        <v>657</v>
      </c>
      <c r="C270" s="108"/>
      <c r="D270" s="108"/>
      <c r="E270" s="108"/>
      <c r="F270" s="108"/>
      <c r="G270" s="108"/>
      <c r="H270" s="108"/>
      <c r="I270" s="108"/>
      <c r="J270" s="104" t="s">
        <v>207</v>
      </c>
      <c r="K270" s="402">
        <f t="shared" ref="K270:O270" si="118">IFERROR(K269/K268,0)</f>
        <v>0</v>
      </c>
      <c r="L270" s="403">
        <f t="shared" si="118"/>
        <v>0</v>
      </c>
      <c r="M270" s="403">
        <f t="shared" si="118"/>
        <v>0</v>
      </c>
      <c r="N270" s="403">
        <f t="shared" si="118"/>
        <v>0</v>
      </c>
      <c r="O270" s="403">
        <f t="shared" si="118"/>
        <v>0</v>
      </c>
      <c r="P270" s="108"/>
      <c r="Q270" s="108"/>
      <c r="R270" s="108"/>
      <c r="S270" s="108"/>
      <c r="T270" s="108"/>
      <c r="U270" s="108"/>
      <c r="V270" s="108"/>
      <c r="W270" s="108"/>
      <c r="X270" s="108"/>
      <c r="Y270" s="108"/>
      <c r="Z270" s="108"/>
      <c r="AA270" s="108"/>
      <c r="AB270" s="108"/>
      <c r="AC270" s="108"/>
      <c r="AD270" s="109"/>
      <c r="AE270" s="109"/>
      <c r="AF270" s="109"/>
      <c r="AG270" s="109"/>
      <c r="AH270" s="109"/>
      <c r="AI270" s="109"/>
      <c r="AJ270" s="109"/>
      <c r="AK270" s="109"/>
      <c r="AL270" s="109"/>
      <c r="AM270" s="109"/>
      <c r="AN270" s="109"/>
      <c r="AO270" s="109"/>
      <c r="AP270" s="109"/>
      <c r="AQ270" s="108"/>
      <c r="AV270" s="108"/>
      <c r="AW270" s="109"/>
      <c r="AX270" s="109"/>
      <c r="AY270" s="109"/>
      <c r="AZ270" s="109"/>
      <c r="BA270" s="109"/>
      <c r="BB270" s="109"/>
      <c r="BC270" s="109"/>
      <c r="BD270" s="109"/>
      <c r="BE270" s="109"/>
      <c r="BF270" s="109"/>
      <c r="BG270" s="109"/>
      <c r="BH270" s="109"/>
      <c r="BI270" s="109"/>
      <c r="BO270" s="108"/>
      <c r="BP270" s="109"/>
      <c r="BQ270" s="109"/>
      <c r="BR270" s="109"/>
      <c r="BS270" s="109"/>
      <c r="BT270" s="109"/>
      <c r="BU270" s="109"/>
      <c r="BV270" s="109"/>
      <c r="BW270" s="109"/>
      <c r="BX270" s="109"/>
      <c r="BY270" s="109"/>
      <c r="BZ270" s="109"/>
      <c r="CA270" s="109"/>
      <c r="CB270" s="109"/>
      <c r="CH270" s="108"/>
      <c r="CI270" s="109"/>
      <c r="CJ270" s="109"/>
      <c r="CK270" s="109"/>
      <c r="CL270" s="109"/>
      <c r="CM270" s="109"/>
      <c r="CN270" s="109"/>
      <c r="CO270" s="109"/>
      <c r="CP270" s="109"/>
      <c r="CQ270" s="109"/>
      <c r="CR270" s="109"/>
      <c r="CS270" s="109"/>
      <c r="CT270" s="109"/>
      <c r="CU270" s="109"/>
      <c r="DA270" s="108"/>
      <c r="DB270" s="109"/>
      <c r="DC270" s="109"/>
      <c r="DD270" s="109"/>
      <c r="DE270" s="109"/>
      <c r="DF270" s="109"/>
      <c r="DG270" s="109"/>
      <c r="DH270" s="109"/>
      <c r="DI270" s="109"/>
      <c r="DJ270" s="109"/>
      <c r="DK270" s="109"/>
      <c r="DL270" s="109"/>
      <c r="DM270" s="109"/>
      <c r="DN270" s="109"/>
    </row>
    <row r="271" spans="1:118" hidden="1" outlineLevel="1">
      <c r="A271" s="404" t="s">
        <v>669</v>
      </c>
      <c r="B271" s="108" t="s">
        <v>656</v>
      </c>
      <c r="C271" s="108"/>
      <c r="D271" s="108"/>
      <c r="E271" s="108"/>
      <c r="F271" s="108"/>
      <c r="G271" s="108"/>
      <c r="H271" s="108"/>
      <c r="I271" s="108"/>
      <c r="J271" s="104" t="s">
        <v>219</v>
      </c>
      <c r="K271" s="394"/>
      <c r="L271" s="395"/>
      <c r="M271" s="395"/>
      <c r="N271" s="395"/>
      <c r="O271" s="395"/>
      <c r="P271" s="108"/>
      <c r="Q271" s="108"/>
      <c r="R271" s="108"/>
      <c r="S271" s="108"/>
      <c r="T271" s="108"/>
      <c r="U271" s="108"/>
      <c r="V271" s="108"/>
      <c r="W271" s="108"/>
      <c r="X271" s="108"/>
      <c r="Y271" s="108"/>
      <c r="Z271" s="108"/>
      <c r="AA271" s="108"/>
      <c r="AB271" s="108"/>
      <c r="AC271" s="108"/>
      <c r="AD271" s="109"/>
      <c r="AE271" s="109"/>
      <c r="AF271" s="109"/>
      <c r="AG271" s="109"/>
      <c r="AH271" s="109"/>
      <c r="AI271" s="109"/>
      <c r="AJ271" s="109"/>
      <c r="AK271" s="109"/>
      <c r="AL271" s="109"/>
      <c r="AM271" s="109"/>
      <c r="AN271" s="109"/>
      <c r="AO271" s="109"/>
      <c r="AP271" s="109"/>
      <c r="AQ271" s="108"/>
      <c r="AV271" s="108"/>
      <c r="AW271" s="109"/>
      <c r="AX271" s="109"/>
      <c r="AY271" s="109"/>
      <c r="AZ271" s="109"/>
      <c r="BA271" s="109"/>
      <c r="BB271" s="109"/>
      <c r="BC271" s="109"/>
      <c r="BD271" s="109"/>
      <c r="BE271" s="109"/>
      <c r="BF271" s="109"/>
      <c r="BG271" s="109"/>
      <c r="BH271" s="109"/>
      <c r="BI271" s="109"/>
      <c r="BO271" s="108"/>
      <c r="BP271" s="109"/>
      <c r="BQ271" s="109"/>
      <c r="BR271" s="109"/>
      <c r="BS271" s="109"/>
      <c r="BT271" s="109"/>
      <c r="BU271" s="109"/>
      <c r="BV271" s="109"/>
      <c r="BW271" s="109"/>
      <c r="BX271" s="109"/>
      <c r="BY271" s="109"/>
      <c r="BZ271" s="109"/>
      <c r="CA271" s="109"/>
      <c r="CB271" s="109"/>
      <c r="CH271" s="108"/>
      <c r="CI271" s="109"/>
      <c r="CJ271" s="109"/>
      <c r="CK271" s="109"/>
      <c r="CL271" s="109"/>
      <c r="CM271" s="109"/>
      <c r="CN271" s="109"/>
      <c r="CO271" s="109"/>
      <c r="CP271" s="109"/>
      <c r="CQ271" s="109"/>
      <c r="CR271" s="109"/>
      <c r="CS271" s="109"/>
      <c r="CT271" s="109"/>
      <c r="CU271" s="109"/>
      <c r="DA271" s="108"/>
      <c r="DB271" s="109"/>
      <c r="DC271" s="109"/>
      <c r="DD271" s="109"/>
      <c r="DE271" s="109"/>
      <c r="DF271" s="109"/>
      <c r="DG271" s="109"/>
      <c r="DH271" s="109"/>
      <c r="DI271" s="109"/>
      <c r="DJ271" s="109"/>
      <c r="DK271" s="109"/>
      <c r="DL271" s="109"/>
      <c r="DM271" s="109"/>
      <c r="DN271" s="109"/>
    </row>
    <row r="272" spans="1:118" hidden="1" outlineLevel="1">
      <c r="A272" s="405" t="str">
        <f>A271</f>
        <v>[ESO Affiliate or Related Undertaking that do not trade / transact with the ESO 3]</v>
      </c>
      <c r="B272" s="108" t="s">
        <v>639</v>
      </c>
      <c r="C272" s="108"/>
      <c r="D272" s="108"/>
      <c r="E272" s="108"/>
      <c r="F272" s="108"/>
      <c r="G272" s="108"/>
      <c r="H272" s="108"/>
      <c r="I272" s="108"/>
      <c r="J272" s="104" t="s">
        <v>219</v>
      </c>
      <c r="K272" s="394"/>
      <c r="L272" s="395"/>
      <c r="M272" s="395"/>
      <c r="N272" s="395"/>
      <c r="O272" s="395"/>
      <c r="P272" s="108"/>
      <c r="Q272" s="108"/>
      <c r="R272" s="108"/>
      <c r="S272" s="108"/>
      <c r="T272" s="108"/>
      <c r="U272" s="108"/>
      <c r="V272" s="108"/>
      <c r="W272" s="108"/>
      <c r="X272" s="108"/>
      <c r="Y272" s="108"/>
      <c r="Z272" s="108"/>
      <c r="AA272" s="108"/>
      <c r="AB272" s="108"/>
      <c r="AC272" s="108"/>
      <c r="AD272" s="109"/>
      <c r="AE272" s="109"/>
      <c r="AF272" s="109"/>
      <c r="AG272" s="109"/>
      <c r="AH272" s="109"/>
      <c r="AI272" s="109"/>
      <c r="AJ272" s="109"/>
      <c r="AK272" s="109"/>
      <c r="AL272" s="109"/>
      <c r="AM272" s="109"/>
      <c r="AN272" s="109"/>
      <c r="AO272" s="109"/>
      <c r="AP272" s="109"/>
      <c r="AQ272" s="108"/>
      <c r="AV272" s="108"/>
      <c r="AW272" s="109"/>
      <c r="AX272" s="109"/>
      <c r="AY272" s="109"/>
      <c r="AZ272" s="109"/>
      <c r="BA272" s="109"/>
      <c r="BB272" s="109"/>
      <c r="BC272" s="109"/>
      <c r="BD272" s="109"/>
      <c r="BE272" s="109"/>
      <c r="BF272" s="109"/>
      <c r="BG272" s="109"/>
      <c r="BH272" s="109"/>
      <c r="BI272" s="109"/>
      <c r="BO272" s="108"/>
      <c r="BP272" s="109"/>
      <c r="BQ272" s="109"/>
      <c r="BR272" s="109"/>
      <c r="BS272" s="109"/>
      <c r="BT272" s="109"/>
      <c r="BU272" s="109"/>
      <c r="BV272" s="109"/>
      <c r="BW272" s="109"/>
      <c r="BX272" s="109"/>
      <c r="BY272" s="109"/>
      <c r="BZ272" s="109"/>
      <c r="CA272" s="109"/>
      <c r="CB272" s="109"/>
      <c r="CH272" s="108"/>
      <c r="CI272" s="109"/>
      <c r="CJ272" s="109"/>
      <c r="CK272" s="109"/>
      <c r="CL272" s="109"/>
      <c r="CM272" s="109"/>
      <c r="CN272" s="109"/>
      <c r="CO272" s="109"/>
      <c r="CP272" s="109"/>
      <c r="CQ272" s="109"/>
      <c r="CR272" s="109"/>
      <c r="CS272" s="109"/>
      <c r="CT272" s="109"/>
      <c r="CU272" s="109"/>
      <c r="DA272" s="108"/>
      <c r="DB272" s="109"/>
      <c r="DC272" s="109"/>
      <c r="DD272" s="109"/>
      <c r="DE272" s="109"/>
      <c r="DF272" s="109"/>
      <c r="DG272" s="109"/>
      <c r="DH272" s="109"/>
      <c r="DI272" s="109"/>
      <c r="DJ272" s="109"/>
      <c r="DK272" s="109"/>
      <c r="DL272" s="109"/>
      <c r="DM272" s="109"/>
      <c r="DN272" s="109"/>
    </row>
    <row r="273" spans="1:118" hidden="1" outlineLevel="1">
      <c r="A273" s="405" t="str">
        <f>A271</f>
        <v>[ESO Affiliate or Related Undertaking that do not trade / transact with the ESO 3]</v>
      </c>
      <c r="B273" s="108" t="s">
        <v>657</v>
      </c>
      <c r="C273" s="108"/>
      <c r="D273" s="108"/>
      <c r="E273" s="108"/>
      <c r="F273" s="108"/>
      <c r="G273" s="108"/>
      <c r="H273" s="108"/>
      <c r="I273" s="108"/>
      <c r="J273" s="104" t="s">
        <v>207</v>
      </c>
      <c r="K273" s="402">
        <f t="shared" ref="K273:O273" si="119">IFERROR(K272/K271,0)</f>
        <v>0</v>
      </c>
      <c r="L273" s="403">
        <f t="shared" si="119"/>
        <v>0</v>
      </c>
      <c r="M273" s="403">
        <f t="shared" si="119"/>
        <v>0</v>
      </c>
      <c r="N273" s="403">
        <f t="shared" si="119"/>
        <v>0</v>
      </c>
      <c r="O273" s="403">
        <f t="shared" si="119"/>
        <v>0</v>
      </c>
      <c r="P273" s="108"/>
      <c r="Q273" s="108"/>
      <c r="R273" s="108"/>
      <c r="S273" s="108"/>
      <c r="T273" s="108"/>
      <c r="U273" s="108"/>
      <c r="V273" s="108"/>
      <c r="W273" s="108"/>
      <c r="X273" s="108"/>
      <c r="Y273" s="108"/>
      <c r="Z273" s="108"/>
      <c r="AA273" s="108"/>
      <c r="AB273" s="108"/>
      <c r="AC273" s="108"/>
      <c r="AD273" s="109"/>
      <c r="AE273" s="109"/>
      <c r="AF273" s="109"/>
      <c r="AG273" s="109"/>
      <c r="AH273" s="109"/>
      <c r="AI273" s="109"/>
      <c r="AJ273" s="109"/>
      <c r="AK273" s="109"/>
      <c r="AL273" s="109"/>
      <c r="AM273" s="109"/>
      <c r="AN273" s="109"/>
      <c r="AO273" s="109"/>
      <c r="AP273" s="109"/>
      <c r="AQ273" s="108"/>
      <c r="AV273" s="108"/>
      <c r="AW273" s="109"/>
      <c r="AX273" s="109"/>
      <c r="AY273" s="109"/>
      <c r="AZ273" s="109"/>
      <c r="BA273" s="109"/>
      <c r="BB273" s="109"/>
      <c r="BC273" s="109"/>
      <c r="BD273" s="109"/>
      <c r="BE273" s="109"/>
      <c r="BF273" s="109"/>
      <c r="BG273" s="109"/>
      <c r="BH273" s="109"/>
      <c r="BI273" s="109"/>
      <c r="BO273" s="108"/>
      <c r="BP273" s="109"/>
      <c r="BQ273" s="109"/>
      <c r="BR273" s="109"/>
      <c r="BS273" s="109"/>
      <c r="BT273" s="109"/>
      <c r="BU273" s="109"/>
      <c r="BV273" s="109"/>
      <c r="BW273" s="109"/>
      <c r="BX273" s="109"/>
      <c r="BY273" s="109"/>
      <c r="BZ273" s="109"/>
      <c r="CA273" s="109"/>
      <c r="CB273" s="109"/>
      <c r="CH273" s="108"/>
      <c r="CI273" s="109"/>
      <c r="CJ273" s="109"/>
      <c r="CK273" s="109"/>
      <c r="CL273" s="109"/>
      <c r="CM273" s="109"/>
      <c r="CN273" s="109"/>
      <c r="CO273" s="109"/>
      <c r="CP273" s="109"/>
      <c r="CQ273" s="109"/>
      <c r="CR273" s="109"/>
      <c r="CS273" s="109"/>
      <c r="CT273" s="109"/>
      <c r="CU273" s="109"/>
      <c r="DA273" s="108"/>
      <c r="DB273" s="109"/>
      <c r="DC273" s="109"/>
      <c r="DD273" s="109"/>
      <c r="DE273" s="109"/>
      <c r="DF273" s="109"/>
      <c r="DG273" s="109"/>
      <c r="DH273" s="109"/>
      <c r="DI273" s="109"/>
      <c r="DJ273" s="109"/>
      <c r="DK273" s="109"/>
      <c r="DL273" s="109"/>
      <c r="DM273" s="109"/>
      <c r="DN273" s="109"/>
    </row>
    <row r="274" spans="1:118" hidden="1" outlineLevel="1">
      <c r="A274" s="404" t="s">
        <v>662</v>
      </c>
      <c r="B274" s="108" t="s">
        <v>656</v>
      </c>
      <c r="C274" s="108"/>
      <c r="D274" s="108"/>
      <c r="E274" s="108"/>
      <c r="F274" s="108"/>
      <c r="G274" s="108"/>
      <c r="H274" s="108"/>
      <c r="I274" s="108"/>
      <c r="J274" s="104" t="s">
        <v>219</v>
      </c>
      <c r="K274" s="394"/>
      <c r="L274" s="395"/>
      <c r="M274" s="395"/>
      <c r="N274" s="395"/>
      <c r="O274" s="395"/>
      <c r="P274" s="108"/>
      <c r="Q274" s="108"/>
      <c r="R274" s="108"/>
      <c r="S274" s="108"/>
      <c r="T274" s="108"/>
      <c r="U274" s="108"/>
      <c r="V274" s="108"/>
      <c r="W274" s="108"/>
      <c r="X274" s="108"/>
      <c r="Y274" s="108"/>
      <c r="Z274" s="108"/>
      <c r="AA274" s="108"/>
      <c r="AB274" s="108"/>
      <c r="AC274" s="108"/>
      <c r="AD274" s="109"/>
      <c r="AE274" s="109"/>
      <c r="AF274" s="109"/>
      <c r="AG274" s="109"/>
      <c r="AH274" s="109"/>
      <c r="AI274" s="109"/>
      <c r="AJ274" s="109"/>
      <c r="AK274" s="109"/>
      <c r="AL274" s="109"/>
      <c r="AM274" s="109"/>
      <c r="AN274" s="109"/>
      <c r="AO274" s="109"/>
      <c r="AP274" s="109"/>
      <c r="AQ274" s="108"/>
      <c r="AV274" s="108"/>
      <c r="AW274" s="109"/>
      <c r="AX274" s="109"/>
      <c r="AY274" s="109"/>
      <c r="AZ274" s="109"/>
      <c r="BA274" s="109"/>
      <c r="BB274" s="109"/>
      <c r="BC274" s="109"/>
      <c r="BD274" s="109"/>
      <c r="BE274" s="109"/>
      <c r="BF274" s="109"/>
      <c r="BG274" s="109"/>
      <c r="BH274" s="109"/>
      <c r="BI274" s="109"/>
      <c r="BO274" s="108"/>
      <c r="BP274" s="109"/>
      <c r="BQ274" s="109"/>
      <c r="BR274" s="109"/>
      <c r="BS274" s="109"/>
      <c r="BT274" s="109"/>
      <c r="BU274" s="109"/>
      <c r="BV274" s="109"/>
      <c r="BW274" s="109"/>
      <c r="BX274" s="109"/>
      <c r="BY274" s="109"/>
      <c r="BZ274" s="109"/>
      <c r="CA274" s="109"/>
      <c r="CB274" s="109"/>
      <c r="CH274" s="108"/>
      <c r="CI274" s="109"/>
      <c r="CJ274" s="109"/>
      <c r="CK274" s="109"/>
      <c r="CL274" s="109"/>
      <c r="CM274" s="109"/>
      <c r="CN274" s="109"/>
      <c r="CO274" s="109"/>
      <c r="CP274" s="109"/>
      <c r="CQ274" s="109"/>
      <c r="CR274" s="109"/>
      <c r="CS274" s="109"/>
      <c r="CT274" s="109"/>
      <c r="CU274" s="109"/>
      <c r="DA274" s="108"/>
      <c r="DB274" s="109"/>
      <c r="DC274" s="109"/>
      <c r="DD274" s="109"/>
      <c r="DE274" s="109"/>
      <c r="DF274" s="109"/>
      <c r="DG274" s="109"/>
      <c r="DH274" s="109"/>
      <c r="DI274" s="109"/>
      <c r="DJ274" s="109"/>
      <c r="DK274" s="109"/>
      <c r="DL274" s="109"/>
      <c r="DM274" s="109"/>
      <c r="DN274" s="109"/>
    </row>
    <row r="275" spans="1:118" hidden="1" outlineLevel="1">
      <c r="A275" s="405" t="str">
        <f>A274</f>
        <v>[ESO Affiliate or Related Undertaking that do not trade / transact with the ESO 4]</v>
      </c>
      <c r="B275" s="108" t="s">
        <v>639</v>
      </c>
      <c r="C275" s="108"/>
      <c r="D275" s="108"/>
      <c r="E275" s="108"/>
      <c r="F275" s="108"/>
      <c r="G275" s="108"/>
      <c r="H275" s="108"/>
      <c r="I275" s="108"/>
      <c r="J275" s="104" t="s">
        <v>219</v>
      </c>
      <c r="K275" s="394"/>
      <c r="L275" s="395"/>
      <c r="M275" s="395"/>
      <c r="N275" s="395"/>
      <c r="O275" s="395"/>
      <c r="P275" s="108"/>
      <c r="Q275" s="108"/>
      <c r="R275" s="108"/>
      <c r="S275" s="108"/>
      <c r="T275" s="108"/>
      <c r="U275" s="108"/>
      <c r="V275" s="108"/>
      <c r="W275" s="108"/>
      <c r="X275" s="108"/>
      <c r="Y275" s="108"/>
      <c r="Z275" s="108"/>
      <c r="AA275" s="108"/>
      <c r="AB275" s="108"/>
      <c r="AC275" s="108"/>
      <c r="AD275" s="109"/>
      <c r="AE275" s="109"/>
      <c r="AF275" s="109"/>
      <c r="AG275" s="109"/>
      <c r="AH275" s="109"/>
      <c r="AI275" s="109"/>
      <c r="AJ275" s="109"/>
      <c r="AK275" s="109"/>
      <c r="AL275" s="109"/>
      <c r="AM275" s="109"/>
      <c r="AN275" s="109"/>
      <c r="AO275" s="109"/>
      <c r="AP275" s="109"/>
      <c r="AQ275" s="108"/>
      <c r="AV275" s="108"/>
      <c r="AW275" s="109"/>
      <c r="AX275" s="109"/>
      <c r="AY275" s="109"/>
      <c r="AZ275" s="109"/>
      <c r="BA275" s="109"/>
      <c r="BB275" s="109"/>
      <c r="BC275" s="109"/>
      <c r="BD275" s="109"/>
      <c r="BE275" s="109"/>
      <c r="BF275" s="109"/>
      <c r="BG275" s="109"/>
      <c r="BH275" s="109"/>
      <c r="BI275" s="109"/>
      <c r="BO275" s="108"/>
      <c r="BP275" s="109"/>
      <c r="BQ275" s="109"/>
      <c r="BR275" s="109"/>
      <c r="BS275" s="109"/>
      <c r="BT275" s="109"/>
      <c r="BU275" s="109"/>
      <c r="BV275" s="109"/>
      <c r="BW275" s="109"/>
      <c r="BX275" s="109"/>
      <c r="BY275" s="109"/>
      <c r="BZ275" s="109"/>
      <c r="CA275" s="109"/>
      <c r="CB275" s="109"/>
      <c r="CH275" s="108"/>
      <c r="CI275" s="109"/>
      <c r="CJ275" s="109"/>
      <c r="CK275" s="109"/>
      <c r="CL275" s="109"/>
      <c r="CM275" s="109"/>
      <c r="CN275" s="109"/>
      <c r="CO275" s="109"/>
      <c r="CP275" s="109"/>
      <c r="CQ275" s="109"/>
      <c r="CR275" s="109"/>
      <c r="CS275" s="109"/>
      <c r="CT275" s="109"/>
      <c r="CU275" s="109"/>
      <c r="DA275" s="108"/>
      <c r="DB275" s="109"/>
      <c r="DC275" s="109"/>
      <c r="DD275" s="109"/>
      <c r="DE275" s="109"/>
      <c r="DF275" s="109"/>
      <c r="DG275" s="109"/>
      <c r="DH275" s="109"/>
      <c r="DI275" s="109"/>
      <c r="DJ275" s="109"/>
      <c r="DK275" s="109"/>
      <c r="DL275" s="109"/>
      <c r="DM275" s="109"/>
      <c r="DN275" s="109"/>
    </row>
    <row r="276" spans="1:118" hidden="1" outlineLevel="1">
      <c r="A276" s="405" t="str">
        <f>A274</f>
        <v>[ESO Affiliate or Related Undertaking that do not trade / transact with the ESO 4]</v>
      </c>
      <c r="B276" s="108" t="s">
        <v>657</v>
      </c>
      <c r="C276" s="108"/>
      <c r="D276" s="108"/>
      <c r="E276" s="108"/>
      <c r="F276" s="108"/>
      <c r="G276" s="108"/>
      <c r="H276" s="108"/>
      <c r="I276" s="108"/>
      <c r="J276" s="104" t="s">
        <v>207</v>
      </c>
      <c r="K276" s="402">
        <f t="shared" ref="K276:O276" si="120">IFERROR(K275/K274,0)</f>
        <v>0</v>
      </c>
      <c r="L276" s="403">
        <f t="shared" si="120"/>
        <v>0</v>
      </c>
      <c r="M276" s="403">
        <f t="shared" si="120"/>
        <v>0</v>
      </c>
      <c r="N276" s="403">
        <f t="shared" si="120"/>
        <v>0</v>
      </c>
      <c r="O276" s="403">
        <f t="shared" si="120"/>
        <v>0</v>
      </c>
      <c r="P276" s="108"/>
      <c r="Q276" s="108"/>
      <c r="R276" s="108"/>
      <c r="S276" s="108"/>
      <c r="T276" s="108"/>
      <c r="U276" s="108"/>
      <c r="V276" s="108"/>
      <c r="W276" s="108"/>
      <c r="X276" s="108"/>
      <c r="Y276" s="108"/>
      <c r="Z276" s="108"/>
      <c r="AA276" s="108"/>
      <c r="AB276" s="108"/>
      <c r="AC276" s="108"/>
      <c r="AD276" s="109"/>
      <c r="AE276" s="109"/>
      <c r="AF276" s="109"/>
      <c r="AG276" s="109"/>
      <c r="AH276" s="109"/>
      <c r="AI276" s="109"/>
      <c r="AJ276" s="109"/>
      <c r="AK276" s="109"/>
      <c r="AL276" s="109"/>
      <c r="AM276" s="109"/>
      <c r="AN276" s="109"/>
      <c r="AO276" s="109"/>
      <c r="AP276" s="109"/>
      <c r="AQ276" s="108"/>
      <c r="AV276" s="108"/>
      <c r="AW276" s="109"/>
      <c r="AX276" s="109"/>
      <c r="AY276" s="109"/>
      <c r="AZ276" s="109"/>
      <c r="BA276" s="109"/>
      <c r="BB276" s="109"/>
      <c r="BC276" s="109"/>
      <c r="BD276" s="109"/>
      <c r="BE276" s="109"/>
      <c r="BF276" s="109"/>
      <c r="BG276" s="109"/>
      <c r="BH276" s="109"/>
      <c r="BI276" s="109"/>
      <c r="BO276" s="108"/>
      <c r="BP276" s="109"/>
      <c r="BQ276" s="109"/>
      <c r="BR276" s="109"/>
      <c r="BS276" s="109"/>
      <c r="BT276" s="109"/>
      <c r="BU276" s="109"/>
      <c r="BV276" s="109"/>
      <c r="BW276" s="109"/>
      <c r="BX276" s="109"/>
      <c r="BY276" s="109"/>
      <c r="BZ276" s="109"/>
      <c r="CA276" s="109"/>
      <c r="CB276" s="109"/>
      <c r="CH276" s="108"/>
      <c r="CI276" s="109"/>
      <c r="CJ276" s="109"/>
      <c r="CK276" s="109"/>
      <c r="CL276" s="109"/>
      <c r="CM276" s="109"/>
      <c r="CN276" s="109"/>
      <c r="CO276" s="109"/>
      <c r="CP276" s="109"/>
      <c r="CQ276" s="109"/>
      <c r="CR276" s="109"/>
      <c r="CS276" s="109"/>
      <c r="CT276" s="109"/>
      <c r="CU276" s="109"/>
      <c r="DA276" s="108"/>
      <c r="DB276" s="109"/>
      <c r="DC276" s="109"/>
      <c r="DD276" s="109"/>
      <c r="DE276" s="109"/>
      <c r="DF276" s="109"/>
      <c r="DG276" s="109"/>
      <c r="DH276" s="109"/>
      <c r="DI276" s="109"/>
      <c r="DJ276" s="109"/>
      <c r="DK276" s="109"/>
      <c r="DL276" s="109"/>
      <c r="DM276" s="109"/>
      <c r="DN276" s="109"/>
    </row>
    <row r="277" spans="1:118" hidden="1" outlineLevel="1">
      <c r="A277" s="404" t="s">
        <v>663</v>
      </c>
      <c r="B277" s="108" t="s">
        <v>656</v>
      </c>
      <c r="C277" s="108"/>
      <c r="D277" s="108"/>
      <c r="E277" s="108"/>
      <c r="F277" s="108"/>
      <c r="G277" s="108"/>
      <c r="H277" s="108"/>
      <c r="I277" s="108"/>
      <c r="J277" s="104" t="s">
        <v>219</v>
      </c>
      <c r="K277" s="394"/>
      <c r="L277" s="395"/>
      <c r="M277" s="395"/>
      <c r="N277" s="395"/>
      <c r="O277" s="395"/>
      <c r="P277" s="108"/>
      <c r="Q277" s="108"/>
      <c r="R277" s="108"/>
      <c r="S277" s="108"/>
      <c r="T277" s="108"/>
      <c r="U277" s="108"/>
      <c r="V277" s="108"/>
      <c r="W277" s="108"/>
      <c r="X277" s="108"/>
      <c r="Y277" s="108"/>
      <c r="Z277" s="108"/>
      <c r="AA277" s="108"/>
      <c r="AB277" s="108"/>
      <c r="AC277" s="108"/>
      <c r="AD277" s="109"/>
      <c r="AE277" s="109"/>
      <c r="AF277" s="109"/>
      <c r="AG277" s="109"/>
      <c r="AH277" s="109"/>
      <c r="AI277" s="109"/>
      <c r="AJ277" s="109"/>
      <c r="AK277" s="109"/>
      <c r="AL277" s="109"/>
      <c r="AM277" s="109"/>
      <c r="AN277" s="109"/>
      <c r="AO277" s="109"/>
      <c r="AP277" s="109"/>
      <c r="AQ277" s="108"/>
      <c r="AV277" s="108"/>
      <c r="AW277" s="109"/>
      <c r="AX277" s="109"/>
      <c r="AY277" s="109"/>
      <c r="AZ277" s="109"/>
      <c r="BA277" s="109"/>
      <c r="BB277" s="109"/>
      <c r="BC277" s="109"/>
      <c r="BD277" s="109"/>
      <c r="BE277" s="109"/>
      <c r="BF277" s="109"/>
      <c r="BG277" s="109"/>
      <c r="BH277" s="109"/>
      <c r="BI277" s="109"/>
      <c r="BO277" s="108"/>
      <c r="BP277" s="109"/>
      <c r="BQ277" s="109"/>
      <c r="BR277" s="109"/>
      <c r="BS277" s="109"/>
      <c r="BT277" s="109"/>
      <c r="BU277" s="109"/>
      <c r="BV277" s="109"/>
      <c r="BW277" s="109"/>
      <c r="BX277" s="109"/>
      <c r="BY277" s="109"/>
      <c r="BZ277" s="109"/>
      <c r="CA277" s="109"/>
      <c r="CB277" s="109"/>
      <c r="CH277" s="108"/>
      <c r="CI277" s="109"/>
      <c r="CJ277" s="109"/>
      <c r="CK277" s="109"/>
      <c r="CL277" s="109"/>
      <c r="CM277" s="109"/>
      <c r="CN277" s="109"/>
      <c r="CO277" s="109"/>
      <c r="CP277" s="109"/>
      <c r="CQ277" s="109"/>
      <c r="CR277" s="109"/>
      <c r="CS277" s="109"/>
      <c r="CT277" s="109"/>
      <c r="CU277" s="109"/>
      <c r="DA277" s="108"/>
      <c r="DB277" s="109"/>
      <c r="DC277" s="109"/>
      <c r="DD277" s="109"/>
      <c r="DE277" s="109"/>
      <c r="DF277" s="109"/>
      <c r="DG277" s="109"/>
      <c r="DH277" s="109"/>
      <c r="DI277" s="109"/>
      <c r="DJ277" s="109"/>
      <c r="DK277" s="109"/>
      <c r="DL277" s="109"/>
      <c r="DM277" s="109"/>
      <c r="DN277" s="109"/>
    </row>
    <row r="278" spans="1:118" hidden="1" outlineLevel="1">
      <c r="A278" s="405" t="str">
        <f>A277</f>
        <v>[ESO Affiliate or Related Undertaking that do not trade / transact with the ESO 5]</v>
      </c>
      <c r="B278" s="108" t="s">
        <v>639</v>
      </c>
      <c r="C278" s="108"/>
      <c r="D278" s="108"/>
      <c r="E278" s="108"/>
      <c r="F278" s="108"/>
      <c r="G278" s="108"/>
      <c r="H278" s="108"/>
      <c r="I278" s="108"/>
      <c r="J278" s="104" t="s">
        <v>219</v>
      </c>
      <c r="K278" s="394"/>
      <c r="L278" s="395"/>
      <c r="M278" s="395"/>
      <c r="N278" s="395"/>
      <c r="O278" s="395"/>
      <c r="P278" s="108"/>
      <c r="Q278" s="108"/>
      <c r="R278" s="108"/>
      <c r="S278" s="108"/>
      <c r="T278" s="108"/>
      <c r="U278" s="108"/>
      <c r="V278" s="108"/>
      <c r="W278" s="108"/>
      <c r="X278" s="108"/>
      <c r="Y278" s="108"/>
      <c r="Z278" s="108"/>
      <c r="AA278" s="108"/>
      <c r="AB278" s="108"/>
      <c r="AC278" s="108"/>
      <c r="AD278" s="109"/>
      <c r="AE278" s="109"/>
      <c r="AF278" s="109"/>
      <c r="AG278" s="109"/>
      <c r="AH278" s="109"/>
      <c r="AI278" s="109"/>
      <c r="AJ278" s="109"/>
      <c r="AK278" s="109"/>
      <c r="AL278" s="109"/>
      <c r="AM278" s="109"/>
      <c r="AN278" s="109"/>
      <c r="AO278" s="109"/>
      <c r="AP278" s="109"/>
      <c r="AQ278" s="108"/>
      <c r="AV278" s="108"/>
      <c r="AW278" s="109"/>
      <c r="AX278" s="109"/>
      <c r="AY278" s="109"/>
      <c r="AZ278" s="109"/>
      <c r="BA278" s="109"/>
      <c r="BB278" s="109"/>
      <c r="BC278" s="109"/>
      <c r="BD278" s="109"/>
      <c r="BE278" s="109"/>
      <c r="BF278" s="109"/>
      <c r="BG278" s="109"/>
      <c r="BH278" s="109"/>
      <c r="BI278" s="109"/>
      <c r="BO278" s="108"/>
      <c r="BP278" s="109"/>
      <c r="BQ278" s="109"/>
      <c r="BR278" s="109"/>
      <c r="BS278" s="109"/>
      <c r="BT278" s="109"/>
      <c r="BU278" s="109"/>
      <c r="BV278" s="109"/>
      <c r="BW278" s="109"/>
      <c r="BX278" s="109"/>
      <c r="BY278" s="109"/>
      <c r="BZ278" s="109"/>
      <c r="CA278" s="109"/>
      <c r="CB278" s="109"/>
      <c r="CH278" s="108"/>
      <c r="CI278" s="109"/>
      <c r="CJ278" s="109"/>
      <c r="CK278" s="109"/>
      <c r="CL278" s="109"/>
      <c r="CM278" s="109"/>
      <c r="CN278" s="109"/>
      <c r="CO278" s="109"/>
      <c r="CP278" s="109"/>
      <c r="CQ278" s="109"/>
      <c r="CR278" s="109"/>
      <c r="CS278" s="109"/>
      <c r="CT278" s="109"/>
      <c r="CU278" s="109"/>
      <c r="DA278" s="108"/>
      <c r="DB278" s="109"/>
      <c r="DC278" s="109"/>
      <c r="DD278" s="109"/>
      <c r="DE278" s="109"/>
      <c r="DF278" s="109"/>
      <c r="DG278" s="109"/>
      <c r="DH278" s="109"/>
      <c r="DI278" s="109"/>
      <c r="DJ278" s="109"/>
      <c r="DK278" s="109"/>
      <c r="DL278" s="109"/>
      <c r="DM278" s="109"/>
      <c r="DN278" s="109"/>
    </row>
    <row r="279" spans="1:118" hidden="1" outlineLevel="1">
      <c r="A279" s="405" t="str">
        <f>A277</f>
        <v>[ESO Affiliate or Related Undertaking that do not trade / transact with the ESO 5]</v>
      </c>
      <c r="B279" s="108" t="s">
        <v>657</v>
      </c>
      <c r="C279" s="108"/>
      <c r="D279" s="108"/>
      <c r="E279" s="108"/>
      <c r="F279" s="108"/>
      <c r="G279" s="108"/>
      <c r="H279" s="108"/>
      <c r="I279" s="108"/>
      <c r="J279" s="104" t="s">
        <v>207</v>
      </c>
      <c r="K279" s="402">
        <f t="shared" ref="K279:O279" si="121">IFERROR(K278/K277,0)</f>
        <v>0</v>
      </c>
      <c r="L279" s="403">
        <f t="shared" si="121"/>
        <v>0</v>
      </c>
      <c r="M279" s="403">
        <f t="shared" si="121"/>
        <v>0</v>
      </c>
      <c r="N279" s="403">
        <f t="shared" si="121"/>
        <v>0</v>
      </c>
      <c r="O279" s="403">
        <f t="shared" si="121"/>
        <v>0</v>
      </c>
      <c r="P279" s="108"/>
      <c r="Q279" s="108"/>
      <c r="R279" s="108"/>
      <c r="S279" s="108"/>
      <c r="T279" s="108"/>
      <c r="U279" s="108"/>
      <c r="V279" s="108"/>
      <c r="W279" s="108"/>
      <c r="X279" s="108"/>
      <c r="Y279" s="108"/>
      <c r="Z279" s="108"/>
      <c r="AA279" s="108"/>
      <c r="AB279" s="108"/>
      <c r="AC279" s="108"/>
      <c r="AD279" s="109"/>
      <c r="AE279" s="109"/>
      <c r="AF279" s="109"/>
      <c r="AG279" s="109"/>
      <c r="AH279" s="109"/>
      <c r="AI279" s="109"/>
      <c r="AJ279" s="109"/>
      <c r="AK279" s="109"/>
      <c r="AL279" s="109"/>
      <c r="AM279" s="109"/>
      <c r="AN279" s="109"/>
      <c r="AO279" s="109"/>
      <c r="AP279" s="109"/>
      <c r="AQ279" s="108"/>
      <c r="AV279" s="108"/>
      <c r="AW279" s="109"/>
      <c r="AX279" s="109"/>
      <c r="AY279" s="109"/>
      <c r="AZ279" s="109"/>
      <c r="BA279" s="109"/>
      <c r="BB279" s="109"/>
      <c r="BC279" s="109"/>
      <c r="BD279" s="109"/>
      <c r="BE279" s="109"/>
      <c r="BF279" s="109"/>
      <c r="BG279" s="109"/>
      <c r="BH279" s="109"/>
      <c r="BI279" s="109"/>
      <c r="BO279" s="108"/>
      <c r="BP279" s="109"/>
      <c r="BQ279" s="109"/>
      <c r="BR279" s="109"/>
      <c r="BS279" s="109"/>
      <c r="BT279" s="109"/>
      <c r="BU279" s="109"/>
      <c r="BV279" s="109"/>
      <c r="BW279" s="109"/>
      <c r="BX279" s="109"/>
      <c r="BY279" s="109"/>
      <c r="BZ279" s="109"/>
      <c r="CA279" s="109"/>
      <c r="CB279" s="109"/>
      <c r="CH279" s="108"/>
      <c r="CI279" s="109"/>
      <c r="CJ279" s="109"/>
      <c r="CK279" s="109"/>
      <c r="CL279" s="109"/>
      <c r="CM279" s="109"/>
      <c r="CN279" s="109"/>
      <c r="CO279" s="109"/>
      <c r="CP279" s="109"/>
      <c r="CQ279" s="109"/>
      <c r="CR279" s="109"/>
      <c r="CS279" s="109"/>
      <c r="CT279" s="109"/>
      <c r="CU279" s="109"/>
      <c r="DA279" s="108"/>
      <c r="DB279" s="109"/>
      <c r="DC279" s="109"/>
      <c r="DD279" s="109"/>
      <c r="DE279" s="109"/>
      <c r="DF279" s="109"/>
      <c r="DG279" s="109"/>
      <c r="DH279" s="109"/>
      <c r="DI279" s="109"/>
      <c r="DJ279" s="109"/>
      <c r="DK279" s="109"/>
      <c r="DL279" s="109"/>
      <c r="DM279" s="109"/>
      <c r="DN279" s="109"/>
    </row>
    <row r="280" spans="1:118" hidden="1" outlineLevel="1">
      <c r="A280" s="404" t="s">
        <v>664</v>
      </c>
      <c r="B280" s="108" t="s">
        <v>656</v>
      </c>
      <c r="C280" s="108"/>
      <c r="D280" s="108"/>
      <c r="E280" s="108"/>
      <c r="F280" s="108"/>
      <c r="G280" s="108"/>
      <c r="H280" s="108"/>
      <c r="I280" s="108"/>
      <c r="J280" s="104" t="s">
        <v>219</v>
      </c>
      <c r="K280" s="394"/>
      <c r="L280" s="395"/>
      <c r="M280" s="395"/>
      <c r="N280" s="395"/>
      <c r="O280" s="395"/>
      <c r="P280" s="108"/>
      <c r="Q280" s="108"/>
      <c r="R280" s="108"/>
      <c r="S280" s="108"/>
      <c r="T280" s="108"/>
      <c r="U280" s="108"/>
      <c r="V280" s="108"/>
      <c r="W280" s="108"/>
      <c r="X280" s="108"/>
      <c r="Y280" s="108"/>
      <c r="Z280" s="108"/>
      <c r="AA280" s="108"/>
      <c r="AB280" s="108"/>
      <c r="AC280" s="108"/>
      <c r="AD280" s="109"/>
      <c r="AE280" s="109"/>
      <c r="AF280" s="109"/>
      <c r="AG280" s="109"/>
      <c r="AH280" s="109"/>
      <c r="AI280" s="109"/>
      <c r="AJ280" s="109"/>
      <c r="AK280" s="109"/>
      <c r="AL280" s="109"/>
      <c r="AM280" s="109"/>
      <c r="AN280" s="109"/>
      <c r="AO280" s="109"/>
      <c r="AP280" s="109"/>
      <c r="AQ280" s="108"/>
      <c r="AV280" s="108"/>
      <c r="AW280" s="109"/>
      <c r="AX280" s="109"/>
      <c r="AY280" s="109"/>
      <c r="AZ280" s="109"/>
      <c r="BA280" s="109"/>
      <c r="BB280" s="109"/>
      <c r="BC280" s="109"/>
      <c r="BD280" s="109"/>
      <c r="BE280" s="109"/>
      <c r="BF280" s="109"/>
      <c r="BG280" s="109"/>
      <c r="BH280" s="109"/>
      <c r="BI280" s="109"/>
      <c r="BO280" s="108"/>
      <c r="BP280" s="109"/>
      <c r="BQ280" s="109"/>
      <c r="BR280" s="109"/>
      <c r="BS280" s="109"/>
      <c r="BT280" s="109"/>
      <c r="BU280" s="109"/>
      <c r="BV280" s="109"/>
      <c r="BW280" s="109"/>
      <c r="BX280" s="109"/>
      <c r="BY280" s="109"/>
      <c r="BZ280" s="109"/>
      <c r="CA280" s="109"/>
      <c r="CB280" s="109"/>
      <c r="CH280" s="108"/>
      <c r="CI280" s="109"/>
      <c r="CJ280" s="109"/>
      <c r="CK280" s="109"/>
      <c r="CL280" s="109"/>
      <c r="CM280" s="109"/>
      <c r="CN280" s="109"/>
      <c r="CO280" s="109"/>
      <c r="CP280" s="109"/>
      <c r="CQ280" s="109"/>
      <c r="CR280" s="109"/>
      <c r="CS280" s="109"/>
      <c r="CT280" s="109"/>
      <c r="CU280" s="109"/>
      <c r="DA280" s="108"/>
      <c r="DB280" s="109"/>
      <c r="DC280" s="109"/>
      <c r="DD280" s="109"/>
      <c r="DE280" s="109"/>
      <c r="DF280" s="109"/>
      <c r="DG280" s="109"/>
      <c r="DH280" s="109"/>
      <c r="DI280" s="109"/>
      <c r="DJ280" s="109"/>
      <c r="DK280" s="109"/>
      <c r="DL280" s="109"/>
      <c r="DM280" s="109"/>
      <c r="DN280" s="109"/>
    </row>
    <row r="281" spans="1:118" hidden="1" outlineLevel="1">
      <c r="A281" s="405" t="str">
        <f>A280</f>
        <v>[ESO Affiliate or Related Undertaking that do not trade / transact with the ESO 6]</v>
      </c>
      <c r="B281" s="108" t="s">
        <v>639</v>
      </c>
      <c r="C281" s="108"/>
      <c r="D281" s="108"/>
      <c r="E281" s="108"/>
      <c r="F281" s="108"/>
      <c r="G281" s="108"/>
      <c r="H281" s="108"/>
      <c r="I281" s="108"/>
      <c r="J281" s="104" t="s">
        <v>219</v>
      </c>
      <c r="K281" s="394"/>
      <c r="L281" s="395"/>
      <c r="M281" s="395"/>
      <c r="N281" s="395"/>
      <c r="O281" s="395"/>
      <c r="P281" s="108"/>
      <c r="Q281" s="108"/>
      <c r="R281" s="108"/>
      <c r="S281" s="108"/>
      <c r="T281" s="108"/>
      <c r="U281" s="108"/>
      <c r="V281" s="108"/>
      <c r="W281" s="108"/>
      <c r="X281" s="108"/>
      <c r="Y281" s="108"/>
      <c r="Z281" s="108"/>
      <c r="AA281" s="108"/>
      <c r="AB281" s="108"/>
      <c r="AC281" s="108"/>
      <c r="AD281" s="109"/>
      <c r="AE281" s="109"/>
      <c r="AF281" s="109"/>
      <c r="AG281" s="109"/>
      <c r="AH281" s="109"/>
      <c r="AI281" s="109"/>
      <c r="AJ281" s="109"/>
      <c r="AK281" s="109"/>
      <c r="AL281" s="109"/>
      <c r="AM281" s="109"/>
      <c r="AN281" s="109"/>
      <c r="AO281" s="109"/>
      <c r="AP281" s="109"/>
      <c r="AQ281" s="108"/>
      <c r="AV281" s="108"/>
      <c r="AW281" s="109"/>
      <c r="AX281" s="109"/>
      <c r="AY281" s="109"/>
      <c r="AZ281" s="109"/>
      <c r="BA281" s="109"/>
      <c r="BB281" s="109"/>
      <c r="BC281" s="109"/>
      <c r="BD281" s="109"/>
      <c r="BE281" s="109"/>
      <c r="BF281" s="109"/>
      <c r="BG281" s="109"/>
      <c r="BH281" s="109"/>
      <c r="BI281" s="109"/>
      <c r="BO281" s="108"/>
      <c r="BP281" s="109"/>
      <c r="BQ281" s="109"/>
      <c r="BR281" s="109"/>
      <c r="BS281" s="109"/>
      <c r="BT281" s="109"/>
      <c r="BU281" s="109"/>
      <c r="BV281" s="109"/>
      <c r="BW281" s="109"/>
      <c r="BX281" s="109"/>
      <c r="BY281" s="109"/>
      <c r="BZ281" s="109"/>
      <c r="CA281" s="109"/>
      <c r="CB281" s="109"/>
      <c r="CH281" s="108"/>
      <c r="CI281" s="109"/>
      <c r="CJ281" s="109"/>
      <c r="CK281" s="109"/>
      <c r="CL281" s="109"/>
      <c r="CM281" s="109"/>
      <c r="CN281" s="109"/>
      <c r="CO281" s="109"/>
      <c r="CP281" s="109"/>
      <c r="CQ281" s="109"/>
      <c r="CR281" s="109"/>
      <c r="CS281" s="109"/>
      <c r="CT281" s="109"/>
      <c r="CU281" s="109"/>
      <c r="DA281" s="108"/>
      <c r="DB281" s="109"/>
      <c r="DC281" s="109"/>
      <c r="DD281" s="109"/>
      <c r="DE281" s="109"/>
      <c r="DF281" s="109"/>
      <c r="DG281" s="109"/>
      <c r="DH281" s="109"/>
      <c r="DI281" s="109"/>
      <c r="DJ281" s="109"/>
      <c r="DK281" s="109"/>
      <c r="DL281" s="109"/>
      <c r="DM281" s="109"/>
      <c r="DN281" s="109"/>
    </row>
    <row r="282" spans="1:118" hidden="1" outlineLevel="1">
      <c r="A282" s="405" t="str">
        <f>A280</f>
        <v>[ESO Affiliate or Related Undertaking that do not trade / transact with the ESO 6]</v>
      </c>
      <c r="B282" s="108" t="s">
        <v>657</v>
      </c>
      <c r="C282" s="108"/>
      <c r="D282" s="108"/>
      <c r="E282" s="108"/>
      <c r="F282" s="108"/>
      <c r="G282" s="108"/>
      <c r="H282" s="108"/>
      <c r="I282" s="108"/>
      <c r="J282" s="104" t="s">
        <v>207</v>
      </c>
      <c r="K282" s="402">
        <f t="shared" ref="K282:O282" si="122">IFERROR(K281/K280,0)</f>
        <v>0</v>
      </c>
      <c r="L282" s="403">
        <f t="shared" si="122"/>
        <v>0</v>
      </c>
      <c r="M282" s="403">
        <f t="shared" si="122"/>
        <v>0</v>
      </c>
      <c r="N282" s="403">
        <f t="shared" si="122"/>
        <v>0</v>
      </c>
      <c r="O282" s="403">
        <f t="shared" si="122"/>
        <v>0</v>
      </c>
      <c r="P282" s="108"/>
      <c r="Q282" s="108"/>
      <c r="R282" s="108"/>
      <c r="S282" s="108"/>
      <c r="T282" s="108"/>
      <c r="U282" s="108"/>
      <c r="V282" s="108"/>
      <c r="W282" s="108"/>
      <c r="X282" s="108"/>
      <c r="Y282" s="108"/>
      <c r="Z282" s="108"/>
      <c r="AA282" s="108"/>
      <c r="AB282" s="108"/>
      <c r="AC282" s="108"/>
      <c r="AD282" s="109"/>
      <c r="AE282" s="109"/>
      <c r="AF282" s="109"/>
      <c r="AG282" s="109"/>
      <c r="AH282" s="109"/>
      <c r="AI282" s="109"/>
      <c r="AJ282" s="109"/>
      <c r="AK282" s="109"/>
      <c r="AL282" s="109"/>
      <c r="AM282" s="109"/>
      <c r="AN282" s="109"/>
      <c r="AO282" s="109"/>
      <c r="AP282" s="109"/>
      <c r="AQ282" s="108"/>
      <c r="AV282" s="108"/>
      <c r="AW282" s="109"/>
      <c r="AX282" s="109"/>
      <c r="AY282" s="109"/>
      <c r="AZ282" s="109"/>
      <c r="BA282" s="109"/>
      <c r="BB282" s="109"/>
      <c r="BC282" s="109"/>
      <c r="BD282" s="109"/>
      <c r="BE282" s="109"/>
      <c r="BF282" s="109"/>
      <c r="BG282" s="109"/>
      <c r="BH282" s="109"/>
      <c r="BI282" s="109"/>
      <c r="BO282" s="108"/>
      <c r="BP282" s="109"/>
      <c r="BQ282" s="109"/>
      <c r="BR282" s="109"/>
      <c r="BS282" s="109"/>
      <c r="BT282" s="109"/>
      <c r="BU282" s="109"/>
      <c r="BV282" s="109"/>
      <c r="BW282" s="109"/>
      <c r="BX282" s="109"/>
      <c r="BY282" s="109"/>
      <c r="BZ282" s="109"/>
      <c r="CA282" s="109"/>
      <c r="CB282" s="109"/>
      <c r="CH282" s="108"/>
      <c r="CI282" s="109"/>
      <c r="CJ282" s="109"/>
      <c r="CK282" s="109"/>
      <c r="CL282" s="109"/>
      <c r="CM282" s="109"/>
      <c r="CN282" s="109"/>
      <c r="CO282" s="109"/>
      <c r="CP282" s="109"/>
      <c r="CQ282" s="109"/>
      <c r="CR282" s="109"/>
      <c r="CS282" s="109"/>
      <c r="CT282" s="109"/>
      <c r="CU282" s="109"/>
      <c r="DA282" s="108"/>
      <c r="DB282" s="109"/>
      <c r="DC282" s="109"/>
      <c r="DD282" s="109"/>
      <c r="DE282" s="109"/>
      <c r="DF282" s="109"/>
      <c r="DG282" s="109"/>
      <c r="DH282" s="109"/>
      <c r="DI282" s="109"/>
      <c r="DJ282" s="109"/>
      <c r="DK282" s="109"/>
      <c r="DL282" s="109"/>
      <c r="DM282" s="109"/>
      <c r="DN282" s="109"/>
    </row>
    <row r="283" spans="1:118" hidden="1" outlineLevel="1">
      <c r="A283" s="108" t="s">
        <v>665</v>
      </c>
      <c r="B283" s="108" t="s">
        <v>656</v>
      </c>
      <c r="C283" s="108"/>
      <c r="D283" s="108"/>
      <c r="E283" s="108"/>
      <c r="F283" s="108"/>
      <c r="G283" s="108"/>
      <c r="H283" s="108"/>
      <c r="I283" s="108"/>
      <c r="J283" s="104" t="s">
        <v>219</v>
      </c>
      <c r="K283" s="394"/>
      <c r="L283" s="395"/>
      <c r="M283" s="395"/>
      <c r="N283" s="395"/>
      <c r="O283" s="395"/>
      <c r="P283" s="108"/>
      <c r="Q283" s="108"/>
      <c r="R283" s="108"/>
      <c r="S283" s="108"/>
      <c r="T283" s="108"/>
      <c r="U283" s="108"/>
      <c r="V283" s="108"/>
      <c r="W283" s="108"/>
      <c r="X283" s="108"/>
      <c r="Y283" s="108"/>
      <c r="Z283" s="108"/>
      <c r="AA283" s="108"/>
      <c r="AB283" s="108"/>
      <c r="AC283" s="108"/>
      <c r="AD283" s="109"/>
      <c r="AE283" s="109"/>
      <c r="AF283" s="109"/>
      <c r="AG283" s="109"/>
      <c r="AH283" s="109"/>
      <c r="AI283" s="109"/>
      <c r="AJ283" s="109"/>
      <c r="AK283" s="109"/>
      <c r="AL283" s="109"/>
      <c r="AM283" s="109"/>
      <c r="AN283" s="109"/>
      <c r="AO283" s="109"/>
      <c r="AP283" s="109"/>
      <c r="AQ283" s="108"/>
      <c r="AV283" s="108"/>
      <c r="AW283" s="109"/>
      <c r="AX283" s="109"/>
      <c r="AY283" s="109"/>
      <c r="AZ283" s="109"/>
      <c r="BA283" s="109"/>
      <c r="BB283" s="109"/>
      <c r="BC283" s="109"/>
      <c r="BD283" s="109"/>
      <c r="BE283" s="109"/>
      <c r="BF283" s="109"/>
      <c r="BG283" s="109"/>
      <c r="BH283" s="109"/>
      <c r="BI283" s="109"/>
      <c r="BO283" s="108"/>
      <c r="BP283" s="109"/>
      <c r="BQ283" s="109"/>
      <c r="BR283" s="109"/>
      <c r="BS283" s="109"/>
      <c r="BT283" s="109"/>
      <c r="BU283" s="109"/>
      <c r="BV283" s="109"/>
      <c r="BW283" s="109"/>
      <c r="BX283" s="109"/>
      <c r="BY283" s="109"/>
      <c r="BZ283" s="109"/>
      <c r="CA283" s="109"/>
      <c r="CB283" s="109"/>
      <c r="CH283" s="108"/>
      <c r="CI283" s="109"/>
      <c r="CJ283" s="109"/>
      <c r="CK283" s="109"/>
      <c r="CL283" s="109"/>
      <c r="CM283" s="109"/>
      <c r="CN283" s="109"/>
      <c r="CO283" s="109"/>
      <c r="CP283" s="109"/>
      <c r="CQ283" s="109"/>
      <c r="CR283" s="109"/>
      <c r="CS283" s="109"/>
      <c r="CT283" s="109"/>
      <c r="CU283" s="109"/>
      <c r="DA283" s="108"/>
      <c r="DB283" s="109"/>
      <c r="DC283" s="109"/>
      <c r="DD283" s="109"/>
      <c r="DE283" s="109"/>
      <c r="DF283" s="109"/>
      <c r="DG283" s="109"/>
      <c r="DH283" s="109"/>
      <c r="DI283" s="109"/>
      <c r="DJ283" s="109"/>
      <c r="DK283" s="109"/>
      <c r="DL283" s="109"/>
      <c r="DM283" s="109"/>
      <c r="DN283" s="109"/>
    </row>
    <row r="284" spans="1:118" hidden="1" outlineLevel="1">
      <c r="A284" s="108" t="s">
        <v>665</v>
      </c>
      <c r="B284" s="108" t="s">
        <v>639</v>
      </c>
      <c r="C284" s="108"/>
      <c r="D284" s="108"/>
      <c r="E284" s="108"/>
      <c r="F284" s="108"/>
      <c r="G284" s="108"/>
      <c r="H284" s="108"/>
      <c r="I284" s="108"/>
      <c r="J284" s="104" t="s">
        <v>219</v>
      </c>
      <c r="K284" s="394"/>
      <c r="L284" s="395"/>
      <c r="M284" s="395"/>
      <c r="N284" s="395"/>
      <c r="O284" s="395"/>
      <c r="P284" s="108"/>
      <c r="Q284" s="108"/>
      <c r="R284" s="108"/>
      <c r="S284" s="108"/>
      <c r="T284" s="108"/>
      <c r="U284" s="108"/>
      <c r="V284" s="108"/>
      <c r="W284" s="108"/>
      <c r="X284" s="108"/>
      <c r="Y284" s="108"/>
      <c r="Z284" s="108"/>
      <c r="AA284" s="108"/>
      <c r="AB284" s="108"/>
      <c r="AC284" s="108"/>
      <c r="AD284" s="109"/>
      <c r="AE284" s="109"/>
      <c r="AF284" s="109"/>
      <c r="AG284" s="109"/>
      <c r="AH284" s="109"/>
      <c r="AI284" s="109"/>
      <c r="AJ284" s="109"/>
      <c r="AK284" s="109"/>
      <c r="AL284" s="109"/>
      <c r="AM284" s="109"/>
      <c r="AN284" s="109"/>
      <c r="AO284" s="109"/>
      <c r="AP284" s="109"/>
      <c r="AQ284" s="108"/>
      <c r="AV284" s="108"/>
      <c r="AW284" s="109"/>
      <c r="AX284" s="109"/>
      <c r="AY284" s="109"/>
      <c r="AZ284" s="109"/>
      <c r="BA284" s="109"/>
      <c r="BB284" s="109"/>
      <c r="BC284" s="109"/>
      <c r="BD284" s="109"/>
      <c r="BE284" s="109"/>
      <c r="BF284" s="109"/>
      <c r="BG284" s="109"/>
      <c r="BH284" s="109"/>
      <c r="BI284" s="109"/>
      <c r="BO284" s="108"/>
      <c r="BP284" s="109"/>
      <c r="BQ284" s="109"/>
      <c r="BR284" s="109"/>
      <c r="BS284" s="109"/>
      <c r="BT284" s="109"/>
      <c r="BU284" s="109"/>
      <c r="BV284" s="109"/>
      <c r="BW284" s="109"/>
      <c r="BX284" s="109"/>
      <c r="BY284" s="109"/>
      <c r="BZ284" s="109"/>
      <c r="CA284" s="109"/>
      <c r="CB284" s="109"/>
      <c r="CH284" s="108"/>
      <c r="CI284" s="109"/>
      <c r="CJ284" s="109"/>
      <c r="CK284" s="109"/>
      <c r="CL284" s="109"/>
      <c r="CM284" s="109"/>
      <c r="CN284" s="109"/>
      <c r="CO284" s="109"/>
      <c r="CP284" s="109"/>
      <c r="CQ284" s="109"/>
      <c r="CR284" s="109"/>
      <c r="CS284" s="109"/>
      <c r="CT284" s="109"/>
      <c r="CU284" s="109"/>
      <c r="DA284" s="108"/>
      <c r="DB284" s="109"/>
      <c r="DC284" s="109"/>
      <c r="DD284" s="109"/>
      <c r="DE284" s="109"/>
      <c r="DF284" s="109"/>
      <c r="DG284" s="109"/>
      <c r="DH284" s="109"/>
      <c r="DI284" s="109"/>
      <c r="DJ284" s="109"/>
      <c r="DK284" s="109"/>
      <c r="DL284" s="109"/>
      <c r="DM284" s="109"/>
      <c r="DN284" s="109"/>
    </row>
    <row r="285" spans="1:118" hidden="1" outlineLevel="1">
      <c r="A285" s="108" t="s">
        <v>665</v>
      </c>
      <c r="B285" s="108" t="s">
        <v>657</v>
      </c>
      <c r="C285" s="108"/>
      <c r="D285" s="108"/>
      <c r="E285" s="108"/>
      <c r="F285" s="108"/>
      <c r="G285" s="108"/>
      <c r="H285" s="108"/>
      <c r="I285" s="108"/>
      <c r="J285" s="104" t="s">
        <v>207</v>
      </c>
      <c r="K285" s="402">
        <f t="shared" ref="K285:O285" si="123">IFERROR(K284/K283,0)</f>
        <v>0</v>
      </c>
      <c r="L285" s="403">
        <f t="shared" si="123"/>
        <v>0</v>
      </c>
      <c r="M285" s="403">
        <f t="shared" si="123"/>
        <v>0</v>
      </c>
      <c r="N285" s="403">
        <f t="shared" si="123"/>
        <v>0</v>
      </c>
      <c r="O285" s="403">
        <f t="shared" si="123"/>
        <v>0</v>
      </c>
      <c r="P285" s="108"/>
      <c r="Q285" s="108"/>
      <c r="R285" s="108"/>
      <c r="S285" s="108"/>
      <c r="T285" s="108"/>
      <c r="U285" s="108"/>
      <c r="V285" s="108"/>
      <c r="W285" s="108"/>
      <c r="X285" s="108"/>
      <c r="Y285" s="108"/>
      <c r="Z285" s="108"/>
      <c r="AA285" s="108"/>
      <c r="AB285" s="108"/>
      <c r="AC285" s="108"/>
      <c r="AD285" s="109"/>
      <c r="AE285" s="109"/>
      <c r="AF285" s="109"/>
      <c r="AG285" s="109"/>
      <c r="AH285" s="109"/>
      <c r="AI285" s="109"/>
      <c r="AJ285" s="109"/>
      <c r="AK285" s="109"/>
      <c r="AL285" s="109"/>
      <c r="AM285" s="109"/>
      <c r="AN285" s="109"/>
      <c r="AO285" s="109"/>
      <c r="AP285" s="109"/>
      <c r="AQ285" s="108"/>
      <c r="AV285" s="108"/>
      <c r="AW285" s="109"/>
      <c r="AX285" s="109"/>
      <c r="AY285" s="109"/>
      <c r="AZ285" s="109"/>
      <c r="BA285" s="109"/>
      <c r="BB285" s="109"/>
      <c r="BC285" s="109"/>
      <c r="BD285" s="109"/>
      <c r="BE285" s="109"/>
      <c r="BF285" s="109"/>
      <c r="BG285" s="109"/>
      <c r="BH285" s="109"/>
      <c r="BI285" s="109"/>
      <c r="BO285" s="108"/>
      <c r="BP285" s="109"/>
      <c r="BQ285" s="109"/>
      <c r="BR285" s="109"/>
      <c r="BS285" s="109"/>
      <c r="BT285" s="109"/>
      <c r="BU285" s="109"/>
      <c r="BV285" s="109"/>
      <c r="BW285" s="109"/>
      <c r="BX285" s="109"/>
      <c r="BY285" s="109"/>
      <c r="BZ285" s="109"/>
      <c r="CA285" s="109"/>
      <c r="CB285" s="109"/>
      <c r="CH285" s="108"/>
      <c r="CI285" s="109"/>
      <c r="CJ285" s="109"/>
      <c r="CK285" s="109"/>
      <c r="CL285" s="109"/>
      <c r="CM285" s="109"/>
      <c r="CN285" s="109"/>
      <c r="CO285" s="109"/>
      <c r="CP285" s="109"/>
      <c r="CQ285" s="109"/>
      <c r="CR285" s="109"/>
      <c r="CS285" s="109"/>
      <c r="CT285" s="109"/>
      <c r="CU285" s="109"/>
      <c r="DA285" s="108"/>
      <c r="DB285" s="109"/>
      <c r="DC285" s="109"/>
      <c r="DD285" s="109"/>
      <c r="DE285" s="109"/>
      <c r="DF285" s="109"/>
      <c r="DG285" s="109"/>
      <c r="DH285" s="109"/>
      <c r="DI285" s="109"/>
      <c r="DJ285" s="109"/>
      <c r="DK285" s="109"/>
      <c r="DL285" s="109"/>
      <c r="DM285" s="109"/>
      <c r="DN285" s="109"/>
    </row>
    <row r="286" spans="1:118" hidden="1" outlineLevel="1">
      <c r="A286" s="108" t="s">
        <v>666</v>
      </c>
      <c r="B286" s="108"/>
      <c r="C286" s="108"/>
      <c r="D286" s="108"/>
      <c r="E286" s="108"/>
      <c r="F286" s="108"/>
      <c r="G286" s="108"/>
      <c r="H286" s="108"/>
      <c r="I286" s="108"/>
      <c r="J286" s="104"/>
      <c r="K286" s="406">
        <f t="shared" ref="K286:O286" si="124">IF(K261&gt;0,IF(K283&gt;=0.75*SUM(K261,K265,K268,K271,K274,K277,K280,K283),"Allowed", "Disallowed"),0)</f>
        <v>0</v>
      </c>
      <c r="L286" s="406">
        <f t="shared" si="124"/>
        <v>0</v>
      </c>
      <c r="M286" s="406">
        <f t="shared" si="124"/>
        <v>0</v>
      </c>
      <c r="N286" s="406">
        <f t="shared" si="124"/>
        <v>0</v>
      </c>
      <c r="O286" s="406">
        <f t="shared" si="124"/>
        <v>0</v>
      </c>
      <c r="P286" s="108"/>
      <c r="Q286" s="108"/>
      <c r="R286" s="108"/>
      <c r="S286" s="108"/>
      <c r="T286" s="108"/>
      <c r="U286" s="108"/>
      <c r="V286" s="108"/>
      <c r="W286" s="108"/>
      <c r="X286" s="108"/>
      <c r="Y286" s="108"/>
      <c r="Z286" s="108"/>
      <c r="AA286" s="108"/>
      <c r="AB286" s="108"/>
      <c r="AC286" s="108"/>
      <c r="AD286" s="109"/>
      <c r="AE286" s="109"/>
      <c r="AF286" s="109"/>
      <c r="AG286" s="109"/>
      <c r="AH286" s="109"/>
      <c r="AI286" s="109"/>
      <c r="AJ286" s="109"/>
      <c r="AK286" s="109"/>
      <c r="AL286" s="109"/>
      <c r="AM286" s="109"/>
      <c r="AN286" s="109"/>
      <c r="AO286" s="109"/>
      <c r="AP286" s="109"/>
      <c r="AQ286" s="108"/>
      <c r="AV286" s="108"/>
      <c r="AW286" s="109"/>
      <c r="AX286" s="109"/>
      <c r="AY286" s="109"/>
      <c r="AZ286" s="109"/>
      <c r="BA286" s="109"/>
      <c r="BB286" s="109"/>
      <c r="BC286" s="109"/>
      <c r="BD286" s="109"/>
      <c r="BE286" s="109"/>
      <c r="BF286" s="109"/>
      <c r="BG286" s="109"/>
      <c r="BH286" s="109"/>
      <c r="BI286" s="109"/>
      <c r="BO286" s="108"/>
      <c r="BP286" s="109"/>
      <c r="BQ286" s="109"/>
      <c r="BR286" s="109"/>
      <c r="BS286" s="109"/>
      <c r="BT286" s="109"/>
      <c r="BU286" s="109"/>
      <c r="BV286" s="109"/>
      <c r="BW286" s="109"/>
      <c r="BX286" s="109"/>
      <c r="BY286" s="109"/>
      <c r="BZ286" s="109"/>
      <c r="CA286" s="109"/>
      <c r="CB286" s="109"/>
      <c r="CH286" s="108"/>
      <c r="CI286" s="109"/>
      <c r="CJ286" s="109"/>
      <c r="CK286" s="109"/>
      <c r="CL286" s="109"/>
      <c r="CM286" s="109"/>
      <c r="CN286" s="109"/>
      <c r="CO286" s="109"/>
      <c r="CP286" s="109"/>
      <c r="CQ286" s="109"/>
      <c r="CR286" s="109"/>
      <c r="CS286" s="109"/>
      <c r="CT286" s="109"/>
      <c r="CU286" s="109"/>
      <c r="DA286" s="108"/>
      <c r="DB286" s="109"/>
      <c r="DC286" s="109"/>
      <c r="DD286" s="109"/>
      <c r="DE286" s="109"/>
      <c r="DF286" s="109"/>
      <c r="DG286" s="109"/>
      <c r="DH286" s="109"/>
      <c r="DI286" s="109"/>
      <c r="DJ286" s="109"/>
      <c r="DK286" s="109"/>
      <c r="DL286" s="109"/>
      <c r="DM286" s="109"/>
      <c r="DN286" s="109"/>
    </row>
    <row r="287" spans="1:118" collapsed="1">
      <c r="A287" s="108"/>
      <c r="B287" s="108"/>
      <c r="C287" s="108"/>
      <c r="D287" s="108"/>
      <c r="E287" s="108"/>
      <c r="F287" s="108"/>
      <c r="G287" s="108"/>
      <c r="H287" s="108"/>
      <c r="I287" s="108"/>
      <c r="J287" s="104"/>
      <c r="K287" s="109"/>
      <c r="L287" s="109"/>
      <c r="M287" s="109"/>
      <c r="N287" s="109"/>
      <c r="O287" s="109"/>
      <c r="P287" s="108"/>
      <c r="Q287" s="108"/>
      <c r="R287" s="108"/>
      <c r="S287" s="108"/>
      <c r="T287" s="108"/>
      <c r="U287" s="108"/>
      <c r="V287" s="108"/>
      <c r="W287" s="108"/>
      <c r="X287" s="108"/>
      <c r="Y287" s="108"/>
      <c r="Z287" s="108"/>
      <c r="AA287" s="108"/>
      <c r="AB287" s="108"/>
      <c r="AQ287" s="108"/>
    </row>
    <row r="288" spans="1:118" hidden="1" outlineLevel="1">
      <c r="A288" s="407" t="str">
        <f>A26</f>
        <v>[Related Party 10]</v>
      </c>
      <c r="B288" s="108"/>
      <c r="C288" s="108"/>
      <c r="D288" s="108"/>
      <c r="E288" s="108"/>
      <c r="F288" s="108"/>
      <c r="G288" s="108"/>
      <c r="H288" s="108"/>
      <c r="I288" s="108"/>
      <c r="J288" s="104"/>
      <c r="K288" s="109"/>
      <c r="L288" s="109"/>
      <c r="M288" s="109"/>
      <c r="N288" s="109"/>
      <c r="O288" s="109"/>
      <c r="P288" s="108"/>
      <c r="Q288" s="108"/>
      <c r="R288" s="108"/>
      <c r="S288" s="108"/>
      <c r="T288" s="108"/>
      <c r="U288" s="108"/>
      <c r="V288" s="108"/>
      <c r="W288" s="108"/>
      <c r="X288" s="108"/>
      <c r="Y288" s="108"/>
      <c r="Z288" s="108"/>
      <c r="AA288" s="108"/>
      <c r="AB288" s="108"/>
      <c r="AQ288" s="108"/>
    </row>
    <row r="289" spans="1:43" hidden="1" outlineLevel="1">
      <c r="A289" s="108" t="s">
        <v>655</v>
      </c>
      <c r="B289" s="108" t="s">
        <v>656</v>
      </c>
      <c r="C289" s="108"/>
      <c r="D289" s="108"/>
      <c r="E289" s="108"/>
      <c r="F289" s="108"/>
      <c r="G289" s="108"/>
      <c r="H289" s="108"/>
      <c r="I289" s="108"/>
      <c r="J289" s="104" t="s">
        <v>219</v>
      </c>
      <c r="K289" s="394"/>
      <c r="L289" s="395"/>
      <c r="M289" s="395"/>
      <c r="N289" s="395"/>
      <c r="O289" s="395"/>
      <c r="P289" s="108"/>
      <c r="Q289" s="108"/>
      <c r="R289" s="108"/>
      <c r="S289" s="108"/>
      <c r="T289" s="108"/>
      <c r="U289" s="108"/>
      <c r="V289" s="108"/>
      <c r="W289" s="108"/>
      <c r="X289" s="108"/>
      <c r="Y289" s="108"/>
      <c r="Z289" s="108"/>
      <c r="AA289" s="108"/>
      <c r="AB289" s="108"/>
      <c r="AQ289" s="108"/>
    </row>
    <row r="290" spans="1:43" hidden="1" outlineLevel="1">
      <c r="A290" s="108" t="s">
        <v>655</v>
      </c>
      <c r="B290" s="108" t="s">
        <v>639</v>
      </c>
      <c r="C290" s="108"/>
      <c r="D290" s="108"/>
      <c r="E290" s="108"/>
      <c r="F290" s="108"/>
      <c r="G290" s="108"/>
      <c r="H290" s="108"/>
      <c r="I290" s="108"/>
      <c r="J290" s="104" t="s">
        <v>219</v>
      </c>
      <c r="K290" s="394"/>
      <c r="L290" s="395"/>
      <c r="M290" s="395"/>
      <c r="N290" s="395"/>
      <c r="O290" s="395"/>
      <c r="P290" s="108"/>
      <c r="Q290" s="108"/>
      <c r="R290" s="108"/>
      <c r="S290" s="108"/>
      <c r="T290" s="108"/>
      <c r="U290" s="108"/>
      <c r="V290" s="108"/>
      <c r="W290" s="108"/>
      <c r="X290" s="108"/>
      <c r="Y290" s="108"/>
      <c r="Z290" s="108"/>
      <c r="AA290" s="108"/>
      <c r="AB290" s="108"/>
      <c r="AQ290" s="108"/>
    </row>
    <row r="291" spans="1:43" hidden="1" outlineLevel="1">
      <c r="A291" s="108" t="s">
        <v>655</v>
      </c>
      <c r="B291" s="108" t="s">
        <v>657</v>
      </c>
      <c r="C291" s="108"/>
      <c r="D291" s="108"/>
      <c r="E291" s="108"/>
      <c r="F291" s="108"/>
      <c r="G291" s="108"/>
      <c r="H291" s="108"/>
      <c r="I291" s="108"/>
      <c r="J291" s="104" t="s">
        <v>207</v>
      </c>
      <c r="K291" s="402">
        <f t="shared" ref="K291:O291" si="125">IFERROR(K290/K289,0)</f>
        <v>0</v>
      </c>
      <c r="L291" s="403">
        <f t="shared" si="125"/>
        <v>0</v>
      </c>
      <c r="M291" s="403">
        <f t="shared" si="125"/>
        <v>0</v>
      </c>
      <c r="N291" s="403">
        <f t="shared" si="125"/>
        <v>0</v>
      </c>
      <c r="O291" s="403">
        <f t="shared" si="125"/>
        <v>0</v>
      </c>
      <c r="P291" s="108"/>
      <c r="Q291" s="108"/>
      <c r="R291" s="108"/>
      <c r="S291" s="108"/>
      <c r="T291" s="108"/>
      <c r="U291" s="108"/>
      <c r="V291" s="108"/>
      <c r="W291" s="108"/>
      <c r="X291" s="108"/>
      <c r="Y291" s="108"/>
      <c r="Z291" s="108"/>
      <c r="AA291" s="108"/>
      <c r="AB291" s="108"/>
      <c r="AQ291" s="108"/>
    </row>
    <row r="292" spans="1:43" hidden="1" outlineLevel="1">
      <c r="A292" s="108" t="s">
        <v>658</v>
      </c>
      <c r="B292" s="108" t="s">
        <v>639</v>
      </c>
      <c r="C292" s="108"/>
      <c r="D292" s="108"/>
      <c r="E292" s="108"/>
      <c r="F292" s="108"/>
      <c r="G292" s="108"/>
      <c r="H292" s="108"/>
      <c r="I292" s="108"/>
      <c r="J292" s="104" t="s">
        <v>219</v>
      </c>
      <c r="K292" s="394"/>
      <c r="L292" s="395"/>
      <c r="M292" s="395"/>
      <c r="N292" s="395"/>
      <c r="O292" s="395"/>
      <c r="P292" s="108"/>
      <c r="Q292" s="108"/>
      <c r="R292" s="108"/>
      <c r="S292" s="108"/>
      <c r="T292" s="108"/>
      <c r="U292" s="108"/>
      <c r="V292" s="108"/>
      <c r="W292" s="108"/>
      <c r="X292" s="108"/>
      <c r="Y292" s="108"/>
      <c r="Z292" s="108"/>
      <c r="AA292" s="108"/>
      <c r="AB292" s="108"/>
      <c r="AQ292" s="108"/>
    </row>
    <row r="293" spans="1:43" hidden="1" outlineLevel="1">
      <c r="A293" s="404" t="s">
        <v>667</v>
      </c>
      <c r="B293" s="108" t="s">
        <v>656</v>
      </c>
      <c r="C293" s="108"/>
      <c r="D293" s="108"/>
      <c r="E293" s="108"/>
      <c r="F293" s="108"/>
      <c r="G293" s="108"/>
      <c r="H293" s="108"/>
      <c r="I293" s="108"/>
      <c r="J293" s="104" t="s">
        <v>219</v>
      </c>
      <c r="K293" s="394"/>
      <c r="L293" s="395"/>
      <c r="M293" s="395"/>
      <c r="N293" s="395"/>
      <c r="O293" s="395"/>
      <c r="P293" s="108"/>
      <c r="Q293" s="108"/>
      <c r="R293" s="108"/>
      <c r="S293" s="108"/>
      <c r="T293" s="108"/>
      <c r="U293" s="108"/>
      <c r="V293" s="108"/>
      <c r="W293" s="108"/>
      <c r="X293" s="108"/>
      <c r="Y293" s="108"/>
      <c r="Z293" s="108"/>
      <c r="AA293" s="108"/>
      <c r="AB293" s="108"/>
      <c r="AQ293" s="108"/>
    </row>
    <row r="294" spans="1:43" hidden="1" outlineLevel="1">
      <c r="A294" s="405" t="str">
        <f>A293</f>
        <v>[ESO Affiliate or Related Undertaking that do not trade / transact with the ESO 1]</v>
      </c>
      <c r="B294" s="108" t="s">
        <v>639</v>
      </c>
      <c r="C294" s="108"/>
      <c r="D294" s="108"/>
      <c r="E294" s="108"/>
      <c r="F294" s="108"/>
      <c r="G294" s="108"/>
      <c r="H294" s="108"/>
      <c r="I294" s="108"/>
      <c r="J294" s="104" t="s">
        <v>219</v>
      </c>
      <c r="K294" s="394"/>
      <c r="L294" s="395"/>
      <c r="M294" s="395"/>
      <c r="N294" s="395"/>
      <c r="O294" s="395"/>
      <c r="P294" s="108"/>
      <c r="Q294" s="108"/>
      <c r="R294" s="108"/>
      <c r="S294" s="108"/>
      <c r="T294" s="108"/>
      <c r="U294" s="108"/>
      <c r="V294" s="108"/>
      <c r="W294" s="108"/>
      <c r="X294" s="108"/>
      <c r="Y294" s="108"/>
      <c r="Z294" s="108"/>
      <c r="AA294" s="108"/>
      <c r="AB294" s="108"/>
      <c r="AQ294" s="108"/>
    </row>
    <row r="295" spans="1:43" hidden="1" outlineLevel="1">
      <c r="A295" s="405" t="str">
        <f>A293</f>
        <v>[ESO Affiliate or Related Undertaking that do not trade / transact with the ESO 1]</v>
      </c>
      <c r="B295" s="108" t="s">
        <v>657</v>
      </c>
      <c r="C295" s="108"/>
      <c r="D295" s="108"/>
      <c r="E295" s="108"/>
      <c r="F295" s="108"/>
      <c r="G295" s="108"/>
      <c r="H295" s="108"/>
      <c r="I295" s="108"/>
      <c r="J295" s="104" t="s">
        <v>207</v>
      </c>
      <c r="K295" s="402">
        <f t="shared" ref="K295:O295" si="126">IFERROR(K294/K293,0)</f>
        <v>0</v>
      </c>
      <c r="L295" s="403">
        <f t="shared" si="126"/>
        <v>0</v>
      </c>
      <c r="M295" s="403">
        <f t="shared" si="126"/>
        <v>0</v>
      </c>
      <c r="N295" s="403">
        <f t="shared" si="126"/>
        <v>0</v>
      </c>
      <c r="O295" s="403">
        <f t="shared" si="126"/>
        <v>0</v>
      </c>
      <c r="P295" s="108"/>
      <c r="Q295" s="108"/>
      <c r="R295" s="108"/>
      <c r="S295" s="108"/>
      <c r="T295" s="108"/>
      <c r="U295" s="108"/>
      <c r="V295" s="108"/>
      <c r="W295" s="108"/>
      <c r="X295" s="108"/>
      <c r="Y295" s="108"/>
      <c r="Z295" s="108"/>
      <c r="AA295" s="108"/>
      <c r="AB295" s="108"/>
      <c r="AQ295" s="108"/>
    </row>
    <row r="296" spans="1:43" hidden="1" outlineLevel="1">
      <c r="A296" s="404" t="s">
        <v>668</v>
      </c>
      <c r="B296" s="108" t="s">
        <v>656</v>
      </c>
      <c r="C296" s="108"/>
      <c r="D296" s="108"/>
      <c r="E296" s="108"/>
      <c r="F296" s="108"/>
      <c r="G296" s="108"/>
      <c r="H296" s="108"/>
      <c r="I296" s="108"/>
      <c r="J296" s="104" t="s">
        <v>219</v>
      </c>
      <c r="K296" s="394"/>
      <c r="L296" s="395"/>
      <c r="M296" s="395"/>
      <c r="N296" s="395"/>
      <c r="O296" s="395"/>
      <c r="P296" s="108"/>
      <c r="Q296" s="108"/>
      <c r="R296" s="108"/>
      <c r="S296" s="108"/>
      <c r="T296" s="108"/>
      <c r="U296" s="108"/>
      <c r="V296" s="108"/>
      <c r="W296" s="108"/>
      <c r="X296" s="108"/>
      <c r="Y296" s="108"/>
      <c r="Z296" s="108"/>
      <c r="AA296" s="108"/>
      <c r="AB296" s="108"/>
      <c r="AQ296" s="108"/>
    </row>
    <row r="297" spans="1:43" hidden="1" outlineLevel="1">
      <c r="A297" s="405" t="str">
        <f>A296</f>
        <v>[ESO Affiliate or Related Undertaking that do not trade / transact with the ESO 2]</v>
      </c>
      <c r="B297" s="108" t="s">
        <v>639</v>
      </c>
      <c r="C297" s="108"/>
      <c r="D297" s="108"/>
      <c r="E297" s="108"/>
      <c r="F297" s="108"/>
      <c r="G297" s="108"/>
      <c r="H297" s="108"/>
      <c r="I297" s="108"/>
      <c r="J297" s="104" t="s">
        <v>219</v>
      </c>
      <c r="K297" s="394"/>
      <c r="L297" s="395"/>
      <c r="M297" s="395"/>
      <c r="N297" s="395"/>
      <c r="O297" s="395"/>
      <c r="P297" s="108"/>
      <c r="Q297" s="108"/>
      <c r="R297" s="108"/>
      <c r="S297" s="108"/>
      <c r="T297" s="108"/>
      <c r="U297" s="108"/>
      <c r="V297" s="108"/>
      <c r="W297" s="108"/>
      <c r="X297" s="108"/>
      <c r="Y297" s="108"/>
      <c r="Z297" s="108"/>
      <c r="AA297" s="108"/>
      <c r="AB297" s="108"/>
      <c r="AQ297" s="108"/>
    </row>
    <row r="298" spans="1:43" hidden="1" outlineLevel="1">
      <c r="A298" s="405" t="str">
        <f>A296</f>
        <v>[ESO Affiliate or Related Undertaking that do not trade / transact with the ESO 2]</v>
      </c>
      <c r="B298" s="108" t="s">
        <v>657</v>
      </c>
      <c r="C298" s="108"/>
      <c r="D298" s="108"/>
      <c r="E298" s="108"/>
      <c r="F298" s="108"/>
      <c r="G298" s="108"/>
      <c r="H298" s="108"/>
      <c r="I298" s="108"/>
      <c r="J298" s="104" t="s">
        <v>207</v>
      </c>
      <c r="K298" s="402">
        <f t="shared" ref="K298:O298" si="127">IFERROR(K297/K296,0)</f>
        <v>0</v>
      </c>
      <c r="L298" s="403">
        <f t="shared" si="127"/>
        <v>0</v>
      </c>
      <c r="M298" s="403">
        <f t="shared" si="127"/>
        <v>0</v>
      </c>
      <c r="N298" s="403">
        <f t="shared" si="127"/>
        <v>0</v>
      </c>
      <c r="O298" s="403">
        <f t="shared" si="127"/>
        <v>0</v>
      </c>
      <c r="P298" s="108"/>
      <c r="Q298" s="108"/>
      <c r="R298" s="108"/>
      <c r="S298" s="108"/>
      <c r="T298" s="108"/>
      <c r="U298" s="108"/>
      <c r="V298" s="108"/>
      <c r="W298" s="108"/>
      <c r="X298" s="108"/>
      <c r="Y298" s="108"/>
      <c r="Z298" s="108"/>
      <c r="AA298" s="108"/>
      <c r="AB298" s="108"/>
      <c r="AQ298" s="108"/>
    </row>
    <row r="299" spans="1:43" hidden="1" outlineLevel="1">
      <c r="A299" s="404" t="s">
        <v>669</v>
      </c>
      <c r="B299" s="108" t="s">
        <v>656</v>
      </c>
      <c r="C299" s="108"/>
      <c r="D299" s="108"/>
      <c r="E299" s="108"/>
      <c r="F299" s="108"/>
      <c r="G299" s="108"/>
      <c r="H299" s="108"/>
      <c r="I299" s="108"/>
      <c r="J299" s="104" t="s">
        <v>219</v>
      </c>
      <c r="K299" s="394"/>
      <c r="L299" s="395"/>
      <c r="M299" s="395"/>
      <c r="N299" s="395"/>
      <c r="O299" s="395"/>
      <c r="P299" s="108"/>
      <c r="Q299" s="108"/>
      <c r="R299" s="108"/>
      <c r="S299" s="108"/>
      <c r="T299" s="108"/>
      <c r="U299" s="108"/>
      <c r="V299" s="108"/>
      <c r="W299" s="108"/>
      <c r="X299" s="108"/>
      <c r="Y299" s="108"/>
      <c r="Z299" s="108"/>
      <c r="AA299" s="108"/>
      <c r="AB299" s="108"/>
      <c r="AQ299" s="108"/>
    </row>
    <row r="300" spans="1:43" hidden="1" outlineLevel="1">
      <c r="A300" s="405" t="str">
        <f>A299</f>
        <v>[ESO Affiliate or Related Undertaking that do not trade / transact with the ESO 3]</v>
      </c>
      <c r="B300" s="108" t="s">
        <v>639</v>
      </c>
      <c r="C300" s="108"/>
      <c r="D300" s="108"/>
      <c r="E300" s="108"/>
      <c r="F300" s="108"/>
      <c r="G300" s="108"/>
      <c r="H300" s="108"/>
      <c r="I300" s="108"/>
      <c r="J300" s="104" t="s">
        <v>219</v>
      </c>
      <c r="K300" s="394"/>
      <c r="L300" s="395"/>
      <c r="M300" s="395"/>
      <c r="N300" s="395"/>
      <c r="O300" s="395"/>
      <c r="P300" s="108"/>
      <c r="Q300" s="108"/>
      <c r="R300" s="108"/>
      <c r="S300" s="108"/>
      <c r="T300" s="108"/>
      <c r="U300" s="108"/>
      <c r="V300" s="108"/>
      <c r="W300" s="108"/>
      <c r="X300" s="108"/>
      <c r="Y300" s="108"/>
      <c r="Z300" s="108"/>
      <c r="AA300" s="108"/>
      <c r="AB300" s="108"/>
      <c r="AQ300" s="108"/>
    </row>
    <row r="301" spans="1:43" hidden="1" outlineLevel="1">
      <c r="A301" s="405" t="str">
        <f>A299</f>
        <v>[ESO Affiliate or Related Undertaking that do not trade / transact with the ESO 3]</v>
      </c>
      <c r="B301" s="108" t="s">
        <v>657</v>
      </c>
      <c r="C301" s="108"/>
      <c r="D301" s="108"/>
      <c r="E301" s="108"/>
      <c r="F301" s="108"/>
      <c r="G301" s="108"/>
      <c r="H301" s="108"/>
      <c r="I301" s="108"/>
      <c r="J301" s="104" t="s">
        <v>207</v>
      </c>
      <c r="K301" s="402">
        <f t="shared" ref="K301:O301" si="128">IFERROR(K300/K299,0)</f>
        <v>0</v>
      </c>
      <c r="L301" s="403">
        <f t="shared" si="128"/>
        <v>0</v>
      </c>
      <c r="M301" s="403">
        <f t="shared" si="128"/>
        <v>0</v>
      </c>
      <c r="N301" s="403">
        <f t="shared" si="128"/>
        <v>0</v>
      </c>
      <c r="O301" s="403">
        <f t="shared" si="128"/>
        <v>0</v>
      </c>
      <c r="P301" s="108"/>
      <c r="Q301" s="108"/>
      <c r="R301" s="108"/>
      <c r="S301" s="108"/>
      <c r="T301" s="108"/>
      <c r="U301" s="108"/>
      <c r="V301" s="108"/>
      <c r="W301" s="108"/>
      <c r="X301" s="108"/>
      <c r="Y301" s="108"/>
      <c r="Z301" s="108"/>
      <c r="AA301" s="108"/>
      <c r="AB301" s="108"/>
      <c r="AQ301" s="108"/>
    </row>
    <row r="302" spans="1:43" hidden="1" outlineLevel="1">
      <c r="A302" s="404" t="s">
        <v>662</v>
      </c>
      <c r="B302" s="108" t="s">
        <v>656</v>
      </c>
      <c r="C302" s="108"/>
      <c r="D302" s="108"/>
      <c r="E302" s="108"/>
      <c r="F302" s="108"/>
      <c r="G302" s="108"/>
      <c r="H302" s="108"/>
      <c r="I302" s="108"/>
      <c r="J302" s="104" t="s">
        <v>219</v>
      </c>
      <c r="K302" s="394"/>
      <c r="L302" s="395"/>
      <c r="M302" s="395"/>
      <c r="N302" s="395"/>
      <c r="O302" s="395"/>
      <c r="P302" s="108"/>
      <c r="Q302" s="108"/>
      <c r="R302" s="108"/>
      <c r="S302" s="108"/>
      <c r="T302" s="108"/>
      <c r="U302" s="108"/>
      <c r="V302" s="108"/>
      <c r="W302" s="108"/>
      <c r="X302" s="108"/>
      <c r="Y302" s="108"/>
      <c r="Z302" s="108"/>
      <c r="AA302" s="108"/>
      <c r="AB302" s="108"/>
      <c r="AQ302" s="108"/>
    </row>
    <row r="303" spans="1:43" hidden="1" outlineLevel="1">
      <c r="A303" s="405" t="str">
        <f>A302</f>
        <v>[ESO Affiliate or Related Undertaking that do not trade / transact with the ESO 4]</v>
      </c>
      <c r="B303" s="108" t="s">
        <v>639</v>
      </c>
      <c r="C303" s="108"/>
      <c r="D303" s="108"/>
      <c r="E303" s="108"/>
      <c r="F303" s="108"/>
      <c r="G303" s="108"/>
      <c r="H303" s="108"/>
      <c r="I303" s="108"/>
      <c r="J303" s="104" t="s">
        <v>219</v>
      </c>
      <c r="K303" s="394"/>
      <c r="L303" s="395"/>
      <c r="M303" s="395"/>
      <c r="N303" s="395"/>
      <c r="O303" s="395"/>
      <c r="P303" s="108"/>
      <c r="Q303" s="108"/>
      <c r="R303" s="108"/>
      <c r="S303" s="108"/>
      <c r="T303" s="108"/>
      <c r="U303" s="108"/>
      <c r="V303" s="108"/>
      <c r="W303" s="108"/>
      <c r="X303" s="108"/>
      <c r="Y303" s="108"/>
      <c r="Z303" s="108"/>
      <c r="AA303" s="108"/>
      <c r="AB303" s="108"/>
      <c r="AQ303" s="108"/>
    </row>
    <row r="304" spans="1:43" hidden="1" outlineLevel="1">
      <c r="A304" s="405" t="str">
        <f>A302</f>
        <v>[ESO Affiliate or Related Undertaking that do not trade / transact with the ESO 4]</v>
      </c>
      <c r="B304" s="108" t="s">
        <v>657</v>
      </c>
      <c r="C304" s="108"/>
      <c r="D304" s="108"/>
      <c r="E304" s="108"/>
      <c r="F304" s="108"/>
      <c r="G304" s="108"/>
      <c r="H304" s="108"/>
      <c r="I304" s="108"/>
      <c r="J304" s="104" t="s">
        <v>207</v>
      </c>
      <c r="K304" s="402">
        <f t="shared" ref="K304:O304" si="129">IFERROR(K303/K302,0)</f>
        <v>0</v>
      </c>
      <c r="L304" s="403">
        <f t="shared" si="129"/>
        <v>0</v>
      </c>
      <c r="M304" s="403">
        <f t="shared" si="129"/>
        <v>0</v>
      </c>
      <c r="N304" s="403">
        <f t="shared" si="129"/>
        <v>0</v>
      </c>
      <c r="O304" s="403">
        <f t="shared" si="129"/>
        <v>0</v>
      </c>
      <c r="P304" s="108"/>
      <c r="Q304" s="108"/>
      <c r="R304" s="108"/>
      <c r="S304" s="108"/>
      <c r="T304" s="108"/>
      <c r="U304" s="108"/>
      <c r="V304" s="108"/>
      <c r="W304" s="108"/>
      <c r="X304" s="108"/>
      <c r="Y304" s="108"/>
      <c r="Z304" s="108"/>
      <c r="AA304" s="108"/>
      <c r="AB304" s="108"/>
      <c r="AQ304" s="108"/>
    </row>
    <row r="305" spans="1:118" hidden="1" outlineLevel="1">
      <c r="A305" s="404" t="s">
        <v>663</v>
      </c>
      <c r="B305" s="108" t="s">
        <v>656</v>
      </c>
      <c r="C305" s="108"/>
      <c r="D305" s="108"/>
      <c r="E305" s="108"/>
      <c r="F305" s="108"/>
      <c r="G305" s="108"/>
      <c r="H305" s="108"/>
      <c r="I305" s="108"/>
      <c r="J305" s="104" t="s">
        <v>219</v>
      </c>
      <c r="K305" s="394"/>
      <c r="L305" s="395"/>
      <c r="M305" s="395"/>
      <c r="N305" s="395"/>
      <c r="O305" s="395"/>
      <c r="P305" s="108"/>
      <c r="Q305" s="108"/>
      <c r="R305" s="108"/>
      <c r="S305" s="108"/>
      <c r="T305" s="108"/>
      <c r="U305" s="108"/>
      <c r="V305" s="108"/>
      <c r="W305" s="108"/>
      <c r="X305" s="108"/>
      <c r="Y305" s="108"/>
      <c r="Z305" s="108"/>
      <c r="AA305" s="108"/>
      <c r="AB305" s="108"/>
      <c r="AQ305" s="108"/>
    </row>
    <row r="306" spans="1:118" hidden="1" outlineLevel="1">
      <c r="A306" s="405" t="str">
        <f>A305</f>
        <v>[ESO Affiliate or Related Undertaking that do not trade / transact with the ESO 5]</v>
      </c>
      <c r="B306" s="108" t="s">
        <v>639</v>
      </c>
      <c r="C306" s="108"/>
      <c r="D306" s="108"/>
      <c r="E306" s="108"/>
      <c r="F306" s="108"/>
      <c r="G306" s="108"/>
      <c r="H306" s="108"/>
      <c r="I306" s="108"/>
      <c r="J306" s="104" t="s">
        <v>219</v>
      </c>
      <c r="K306" s="394"/>
      <c r="L306" s="395"/>
      <c r="M306" s="395"/>
      <c r="N306" s="395"/>
      <c r="O306" s="395"/>
      <c r="P306" s="108"/>
      <c r="Q306" s="108"/>
      <c r="R306" s="108"/>
      <c r="S306" s="108"/>
      <c r="T306" s="108"/>
      <c r="U306" s="108"/>
      <c r="V306" s="108"/>
      <c r="W306" s="108"/>
      <c r="X306" s="108"/>
      <c r="Y306" s="108"/>
      <c r="Z306" s="108"/>
      <c r="AA306" s="108"/>
      <c r="AB306" s="108"/>
      <c r="AC306" s="108"/>
      <c r="AD306" s="109"/>
      <c r="AE306" s="109"/>
      <c r="AF306" s="109"/>
      <c r="AG306" s="109"/>
      <c r="AH306" s="109"/>
      <c r="AI306" s="109"/>
      <c r="AJ306" s="109"/>
      <c r="AK306" s="109"/>
      <c r="AL306" s="109"/>
      <c r="AM306" s="109"/>
      <c r="AN306" s="109"/>
      <c r="AO306" s="109"/>
      <c r="AP306" s="109"/>
      <c r="AQ306" s="108"/>
      <c r="AV306" s="108"/>
      <c r="AW306" s="109"/>
      <c r="AX306" s="109"/>
      <c r="AY306" s="109"/>
      <c r="AZ306" s="109"/>
      <c r="BA306" s="109"/>
      <c r="BB306" s="109"/>
      <c r="BC306" s="109"/>
      <c r="BD306" s="109"/>
      <c r="BE306" s="109"/>
      <c r="BF306" s="109"/>
      <c r="BG306" s="109"/>
      <c r="BH306" s="109"/>
      <c r="BI306" s="109"/>
      <c r="BO306" s="108"/>
      <c r="BP306" s="109"/>
      <c r="BQ306" s="109"/>
      <c r="BR306" s="109"/>
      <c r="BS306" s="109"/>
      <c r="BT306" s="109"/>
      <c r="BU306" s="109"/>
      <c r="BV306" s="109"/>
      <c r="BW306" s="109"/>
      <c r="BX306" s="109"/>
      <c r="BY306" s="109"/>
      <c r="BZ306" s="109"/>
      <c r="CA306" s="109"/>
      <c r="CB306" s="109"/>
      <c r="CH306" s="108"/>
      <c r="CI306" s="109"/>
      <c r="CJ306" s="109"/>
      <c r="CK306" s="109"/>
      <c r="CL306" s="109"/>
      <c r="CM306" s="109"/>
      <c r="CN306" s="109"/>
      <c r="CO306" s="109"/>
      <c r="CP306" s="109"/>
      <c r="CQ306" s="109"/>
      <c r="CR306" s="109"/>
      <c r="CS306" s="109"/>
      <c r="CT306" s="109"/>
      <c r="CU306" s="109"/>
      <c r="DA306" s="108"/>
      <c r="DB306" s="109"/>
      <c r="DC306" s="109"/>
      <c r="DD306" s="109"/>
      <c r="DE306" s="109"/>
      <c r="DF306" s="109"/>
      <c r="DG306" s="109"/>
      <c r="DH306" s="109"/>
      <c r="DI306" s="109"/>
      <c r="DJ306" s="109"/>
      <c r="DK306" s="109"/>
      <c r="DL306" s="109"/>
      <c r="DM306" s="109"/>
      <c r="DN306" s="109"/>
    </row>
    <row r="307" spans="1:118" hidden="1" outlineLevel="1">
      <c r="A307" s="405" t="str">
        <f>A305</f>
        <v>[ESO Affiliate or Related Undertaking that do not trade / transact with the ESO 5]</v>
      </c>
      <c r="B307" s="108" t="s">
        <v>657</v>
      </c>
      <c r="C307" s="108"/>
      <c r="D307" s="108"/>
      <c r="E307" s="108"/>
      <c r="F307" s="108"/>
      <c r="G307" s="108"/>
      <c r="H307" s="108"/>
      <c r="I307" s="108"/>
      <c r="J307" s="104" t="s">
        <v>207</v>
      </c>
      <c r="K307" s="402">
        <f t="shared" ref="K307:O307" si="130">IFERROR(K306/K305,0)</f>
        <v>0</v>
      </c>
      <c r="L307" s="403">
        <f t="shared" si="130"/>
        <v>0</v>
      </c>
      <c r="M307" s="403">
        <f t="shared" si="130"/>
        <v>0</v>
      </c>
      <c r="N307" s="403">
        <f t="shared" si="130"/>
        <v>0</v>
      </c>
      <c r="O307" s="403">
        <f t="shared" si="130"/>
        <v>0</v>
      </c>
      <c r="P307" s="108"/>
      <c r="Q307" s="108"/>
      <c r="R307" s="108"/>
      <c r="S307" s="108"/>
      <c r="T307" s="108"/>
      <c r="U307" s="108"/>
      <c r="V307" s="108"/>
      <c r="W307" s="108"/>
      <c r="X307" s="108"/>
      <c r="Y307" s="108"/>
      <c r="Z307" s="108"/>
      <c r="AA307" s="108"/>
      <c r="AB307" s="108"/>
      <c r="AC307" s="108"/>
      <c r="AD307" s="109"/>
      <c r="AE307" s="109"/>
      <c r="AF307" s="109"/>
      <c r="AG307" s="109"/>
      <c r="AH307" s="109"/>
      <c r="AI307" s="109"/>
      <c r="AJ307" s="109"/>
      <c r="AK307" s="109"/>
      <c r="AL307" s="109"/>
      <c r="AM307" s="109"/>
      <c r="AN307" s="109"/>
      <c r="AO307" s="109"/>
      <c r="AP307" s="109"/>
      <c r="AQ307" s="108"/>
      <c r="AV307" s="108"/>
      <c r="AW307" s="109"/>
      <c r="AX307" s="109"/>
      <c r="AY307" s="109"/>
      <c r="AZ307" s="109"/>
      <c r="BA307" s="109"/>
      <c r="BB307" s="109"/>
      <c r="BC307" s="109"/>
      <c r="BD307" s="109"/>
      <c r="BE307" s="109"/>
      <c r="BF307" s="109"/>
      <c r="BG307" s="109"/>
      <c r="BH307" s="109"/>
      <c r="BI307" s="109"/>
      <c r="BO307" s="108"/>
      <c r="BP307" s="109"/>
      <c r="BQ307" s="109"/>
      <c r="BR307" s="109"/>
      <c r="BS307" s="109"/>
      <c r="BT307" s="109"/>
      <c r="BU307" s="109"/>
      <c r="BV307" s="109"/>
      <c r="BW307" s="109"/>
      <c r="BX307" s="109"/>
      <c r="BY307" s="109"/>
      <c r="BZ307" s="109"/>
      <c r="CA307" s="109"/>
      <c r="CB307" s="109"/>
      <c r="CH307" s="108"/>
      <c r="CI307" s="109"/>
      <c r="CJ307" s="109"/>
      <c r="CK307" s="109"/>
      <c r="CL307" s="109"/>
      <c r="CM307" s="109"/>
      <c r="CN307" s="109"/>
      <c r="CO307" s="109"/>
      <c r="CP307" s="109"/>
      <c r="CQ307" s="109"/>
      <c r="CR307" s="109"/>
      <c r="CS307" s="109"/>
      <c r="CT307" s="109"/>
      <c r="CU307" s="109"/>
      <c r="DA307" s="108"/>
      <c r="DB307" s="109"/>
      <c r="DC307" s="109"/>
      <c r="DD307" s="109"/>
      <c r="DE307" s="109"/>
      <c r="DF307" s="109"/>
      <c r="DG307" s="109"/>
      <c r="DH307" s="109"/>
      <c r="DI307" s="109"/>
      <c r="DJ307" s="109"/>
      <c r="DK307" s="109"/>
      <c r="DL307" s="109"/>
      <c r="DM307" s="109"/>
      <c r="DN307" s="109"/>
    </row>
    <row r="308" spans="1:118" hidden="1" outlineLevel="1">
      <c r="A308" s="404" t="s">
        <v>664</v>
      </c>
      <c r="B308" s="108" t="s">
        <v>656</v>
      </c>
      <c r="C308" s="108"/>
      <c r="D308" s="108"/>
      <c r="E308" s="108"/>
      <c r="F308" s="108"/>
      <c r="G308" s="108"/>
      <c r="H308" s="108"/>
      <c r="I308" s="108"/>
      <c r="J308" s="104" t="s">
        <v>219</v>
      </c>
      <c r="K308" s="394"/>
      <c r="L308" s="395"/>
      <c r="M308" s="395"/>
      <c r="N308" s="395"/>
      <c r="O308" s="395"/>
      <c r="P308" s="108"/>
      <c r="Q308" s="108"/>
      <c r="R308" s="108"/>
      <c r="S308" s="108"/>
      <c r="T308" s="108"/>
      <c r="U308" s="108"/>
      <c r="V308" s="108"/>
      <c r="W308" s="108"/>
      <c r="X308" s="108"/>
      <c r="Y308" s="108"/>
      <c r="Z308" s="108"/>
      <c r="AA308" s="108"/>
      <c r="AB308" s="108"/>
      <c r="AC308" s="108"/>
      <c r="AD308" s="109"/>
      <c r="AE308" s="109"/>
      <c r="AF308" s="109"/>
      <c r="AG308" s="109"/>
      <c r="AH308" s="109"/>
      <c r="AI308" s="109"/>
      <c r="AJ308" s="109"/>
      <c r="AK308" s="109"/>
      <c r="AL308" s="109"/>
      <c r="AM308" s="109"/>
      <c r="AN308" s="109"/>
      <c r="AO308" s="109"/>
      <c r="AP308" s="109"/>
      <c r="AQ308" s="108"/>
      <c r="AV308" s="108"/>
      <c r="AW308" s="109"/>
      <c r="AX308" s="109"/>
      <c r="AY308" s="109"/>
      <c r="AZ308" s="109"/>
      <c r="BA308" s="109"/>
      <c r="BB308" s="109"/>
      <c r="BC308" s="109"/>
      <c r="BD308" s="109"/>
      <c r="BE308" s="109"/>
      <c r="BF308" s="109"/>
      <c r="BG308" s="109"/>
      <c r="BH308" s="109"/>
      <c r="BI308" s="109"/>
      <c r="BO308" s="108"/>
      <c r="BP308" s="109"/>
      <c r="BQ308" s="109"/>
      <c r="BR308" s="109"/>
      <c r="BS308" s="109"/>
      <c r="BT308" s="109"/>
      <c r="BU308" s="109"/>
      <c r="BV308" s="109"/>
      <c r="BW308" s="109"/>
      <c r="BX308" s="109"/>
      <c r="BY308" s="109"/>
      <c r="BZ308" s="109"/>
      <c r="CA308" s="109"/>
      <c r="CB308" s="109"/>
      <c r="CH308" s="108"/>
      <c r="CI308" s="109"/>
      <c r="CJ308" s="109"/>
      <c r="CK308" s="109"/>
      <c r="CL308" s="109"/>
      <c r="CM308" s="109"/>
      <c r="CN308" s="109"/>
      <c r="CO308" s="109"/>
      <c r="CP308" s="109"/>
      <c r="CQ308" s="109"/>
      <c r="CR308" s="109"/>
      <c r="CS308" s="109"/>
      <c r="CT308" s="109"/>
      <c r="CU308" s="109"/>
      <c r="DA308" s="108"/>
      <c r="DB308" s="109"/>
      <c r="DC308" s="109"/>
      <c r="DD308" s="109"/>
      <c r="DE308" s="109"/>
      <c r="DF308" s="109"/>
      <c r="DG308" s="109"/>
      <c r="DH308" s="109"/>
      <c r="DI308" s="109"/>
      <c r="DJ308" s="109"/>
      <c r="DK308" s="109"/>
      <c r="DL308" s="109"/>
      <c r="DM308" s="109"/>
      <c r="DN308" s="109"/>
    </row>
    <row r="309" spans="1:118" hidden="1" outlineLevel="1">
      <c r="A309" s="405" t="str">
        <f>A308</f>
        <v>[ESO Affiliate or Related Undertaking that do not trade / transact with the ESO 6]</v>
      </c>
      <c r="B309" s="108" t="s">
        <v>639</v>
      </c>
      <c r="C309" s="108"/>
      <c r="D309" s="108"/>
      <c r="E309" s="108"/>
      <c r="F309" s="108"/>
      <c r="G309" s="108"/>
      <c r="H309" s="108"/>
      <c r="I309" s="108"/>
      <c r="J309" s="104" t="s">
        <v>219</v>
      </c>
      <c r="K309" s="394"/>
      <c r="L309" s="395"/>
      <c r="M309" s="395"/>
      <c r="N309" s="395"/>
      <c r="O309" s="395"/>
      <c r="P309" s="108"/>
      <c r="Q309" s="108"/>
      <c r="R309" s="108"/>
      <c r="S309" s="108"/>
      <c r="T309" s="108"/>
      <c r="U309" s="108"/>
      <c r="V309" s="108"/>
      <c r="W309" s="108"/>
      <c r="X309" s="108"/>
      <c r="Y309" s="108"/>
      <c r="Z309" s="108"/>
      <c r="AA309" s="108"/>
      <c r="AB309" s="108"/>
      <c r="AC309" s="108"/>
      <c r="AD309" s="109"/>
      <c r="AE309" s="109"/>
      <c r="AF309" s="109"/>
      <c r="AG309" s="109"/>
      <c r="AH309" s="109"/>
      <c r="AI309" s="109"/>
      <c r="AJ309" s="109"/>
      <c r="AK309" s="109"/>
      <c r="AL309" s="109"/>
      <c r="AM309" s="109"/>
      <c r="AN309" s="109"/>
      <c r="AO309" s="109"/>
      <c r="AP309" s="109"/>
      <c r="AQ309" s="108"/>
      <c r="AV309" s="108"/>
      <c r="AW309" s="109"/>
      <c r="AX309" s="109"/>
      <c r="AY309" s="109"/>
      <c r="AZ309" s="109"/>
      <c r="BA309" s="109"/>
      <c r="BB309" s="109"/>
      <c r="BC309" s="109"/>
      <c r="BD309" s="109"/>
      <c r="BE309" s="109"/>
      <c r="BF309" s="109"/>
      <c r="BG309" s="109"/>
      <c r="BH309" s="109"/>
      <c r="BI309" s="109"/>
      <c r="BO309" s="108"/>
      <c r="BP309" s="109"/>
      <c r="BQ309" s="109"/>
      <c r="BR309" s="109"/>
      <c r="BS309" s="109"/>
      <c r="BT309" s="109"/>
      <c r="BU309" s="109"/>
      <c r="BV309" s="109"/>
      <c r="BW309" s="109"/>
      <c r="BX309" s="109"/>
      <c r="BY309" s="109"/>
      <c r="BZ309" s="109"/>
      <c r="CA309" s="109"/>
      <c r="CB309" s="109"/>
      <c r="CH309" s="108"/>
      <c r="CI309" s="109"/>
      <c r="CJ309" s="109"/>
      <c r="CK309" s="109"/>
      <c r="CL309" s="109"/>
      <c r="CM309" s="109"/>
      <c r="CN309" s="109"/>
      <c r="CO309" s="109"/>
      <c r="CP309" s="109"/>
      <c r="CQ309" s="109"/>
      <c r="CR309" s="109"/>
      <c r="CS309" s="109"/>
      <c r="CT309" s="109"/>
      <c r="CU309" s="109"/>
      <c r="DA309" s="108"/>
      <c r="DB309" s="109"/>
      <c r="DC309" s="109"/>
      <c r="DD309" s="109"/>
      <c r="DE309" s="109"/>
      <c r="DF309" s="109"/>
      <c r="DG309" s="109"/>
      <c r="DH309" s="109"/>
      <c r="DI309" s="109"/>
      <c r="DJ309" s="109"/>
      <c r="DK309" s="109"/>
      <c r="DL309" s="109"/>
      <c r="DM309" s="109"/>
      <c r="DN309" s="109"/>
    </row>
    <row r="310" spans="1:118" hidden="1" outlineLevel="1">
      <c r="A310" s="405" t="str">
        <f>A308</f>
        <v>[ESO Affiliate or Related Undertaking that do not trade / transact with the ESO 6]</v>
      </c>
      <c r="B310" s="108" t="s">
        <v>657</v>
      </c>
      <c r="C310" s="108"/>
      <c r="D310" s="108"/>
      <c r="E310" s="108"/>
      <c r="F310" s="108"/>
      <c r="G310" s="108"/>
      <c r="H310" s="108"/>
      <c r="I310" s="108"/>
      <c r="J310" s="104" t="s">
        <v>207</v>
      </c>
      <c r="K310" s="402">
        <f t="shared" ref="K310:O310" si="131">IFERROR(K309/K308,0)</f>
        <v>0</v>
      </c>
      <c r="L310" s="403">
        <f t="shared" si="131"/>
        <v>0</v>
      </c>
      <c r="M310" s="403">
        <f t="shared" si="131"/>
        <v>0</v>
      </c>
      <c r="N310" s="403">
        <f t="shared" si="131"/>
        <v>0</v>
      </c>
      <c r="O310" s="403">
        <f t="shared" si="131"/>
        <v>0</v>
      </c>
      <c r="P310" s="108"/>
      <c r="Q310" s="108"/>
      <c r="R310" s="108"/>
      <c r="S310" s="108"/>
      <c r="T310" s="108"/>
      <c r="U310" s="108"/>
      <c r="V310" s="108"/>
      <c r="W310" s="108"/>
      <c r="X310" s="108"/>
      <c r="Y310" s="108"/>
      <c r="Z310" s="108"/>
      <c r="AA310" s="108"/>
      <c r="AB310" s="108"/>
      <c r="AC310" s="108"/>
      <c r="AD310" s="109"/>
      <c r="AE310" s="109"/>
      <c r="AF310" s="109"/>
      <c r="AG310" s="109"/>
      <c r="AH310" s="109"/>
      <c r="AI310" s="109"/>
      <c r="AJ310" s="109"/>
      <c r="AK310" s="109"/>
      <c r="AL310" s="109"/>
      <c r="AM310" s="109"/>
      <c r="AN310" s="109"/>
      <c r="AO310" s="109"/>
      <c r="AP310" s="109"/>
      <c r="AQ310" s="108"/>
      <c r="AV310" s="108"/>
      <c r="AW310" s="109"/>
      <c r="AX310" s="109"/>
      <c r="AY310" s="109"/>
      <c r="AZ310" s="109"/>
      <c r="BA310" s="109"/>
      <c r="BB310" s="109"/>
      <c r="BC310" s="109"/>
      <c r="BD310" s="109"/>
      <c r="BE310" s="109"/>
      <c r="BF310" s="109"/>
      <c r="BG310" s="109"/>
      <c r="BH310" s="109"/>
      <c r="BI310" s="109"/>
      <c r="BO310" s="108"/>
      <c r="BP310" s="109"/>
      <c r="BQ310" s="109"/>
      <c r="BR310" s="109"/>
      <c r="BS310" s="109"/>
      <c r="BT310" s="109"/>
      <c r="BU310" s="109"/>
      <c r="BV310" s="109"/>
      <c r="BW310" s="109"/>
      <c r="BX310" s="109"/>
      <c r="BY310" s="109"/>
      <c r="BZ310" s="109"/>
      <c r="CA310" s="109"/>
      <c r="CB310" s="109"/>
      <c r="CH310" s="108"/>
      <c r="CI310" s="109"/>
      <c r="CJ310" s="109"/>
      <c r="CK310" s="109"/>
      <c r="CL310" s="109"/>
      <c r="CM310" s="109"/>
      <c r="CN310" s="109"/>
      <c r="CO310" s="109"/>
      <c r="CP310" s="109"/>
      <c r="CQ310" s="109"/>
      <c r="CR310" s="109"/>
      <c r="CS310" s="109"/>
      <c r="CT310" s="109"/>
      <c r="CU310" s="109"/>
      <c r="DA310" s="108"/>
      <c r="DB310" s="109"/>
      <c r="DC310" s="109"/>
      <c r="DD310" s="109"/>
      <c r="DE310" s="109"/>
      <c r="DF310" s="109"/>
      <c r="DG310" s="109"/>
      <c r="DH310" s="109"/>
      <c r="DI310" s="109"/>
      <c r="DJ310" s="109"/>
      <c r="DK310" s="109"/>
      <c r="DL310" s="109"/>
      <c r="DM310" s="109"/>
      <c r="DN310" s="109"/>
    </row>
    <row r="311" spans="1:118" hidden="1" outlineLevel="1">
      <c r="A311" s="108" t="s">
        <v>665</v>
      </c>
      <c r="B311" s="108" t="s">
        <v>656</v>
      </c>
      <c r="C311" s="108"/>
      <c r="D311" s="108"/>
      <c r="E311" s="108"/>
      <c r="F311" s="108"/>
      <c r="G311" s="108"/>
      <c r="H311" s="108"/>
      <c r="I311" s="108"/>
      <c r="J311" s="104" t="s">
        <v>219</v>
      </c>
      <c r="K311" s="394"/>
      <c r="L311" s="395"/>
      <c r="M311" s="395"/>
      <c r="N311" s="395"/>
      <c r="O311" s="395"/>
      <c r="P311" s="108"/>
      <c r="Q311" s="108"/>
      <c r="R311" s="108"/>
      <c r="S311" s="108"/>
      <c r="T311" s="108"/>
      <c r="U311" s="108"/>
      <c r="V311" s="108"/>
      <c r="W311" s="108"/>
      <c r="X311" s="108"/>
      <c r="Y311" s="108"/>
      <c r="Z311" s="108"/>
      <c r="AA311" s="108"/>
      <c r="AB311" s="108"/>
      <c r="AC311" s="108"/>
      <c r="AD311" s="109"/>
      <c r="AE311" s="109"/>
      <c r="AF311" s="109"/>
      <c r="AG311" s="109"/>
      <c r="AH311" s="109"/>
      <c r="AI311" s="109"/>
      <c r="AJ311" s="109"/>
      <c r="AK311" s="109"/>
      <c r="AL311" s="109"/>
      <c r="AM311" s="109"/>
      <c r="AN311" s="109"/>
      <c r="AO311" s="109"/>
      <c r="AP311" s="109"/>
      <c r="AQ311" s="108"/>
      <c r="AV311" s="108"/>
      <c r="AW311" s="109"/>
      <c r="AX311" s="109"/>
      <c r="AY311" s="109"/>
      <c r="AZ311" s="109"/>
      <c r="BA311" s="109"/>
      <c r="BB311" s="109"/>
      <c r="BC311" s="109"/>
      <c r="BD311" s="109"/>
      <c r="BE311" s="109"/>
      <c r="BF311" s="109"/>
      <c r="BG311" s="109"/>
      <c r="BH311" s="109"/>
      <c r="BI311" s="109"/>
      <c r="BO311" s="108"/>
      <c r="BP311" s="109"/>
      <c r="BQ311" s="109"/>
      <c r="BR311" s="109"/>
      <c r="BS311" s="109"/>
      <c r="BT311" s="109"/>
      <c r="BU311" s="109"/>
      <c r="BV311" s="109"/>
      <c r="BW311" s="109"/>
      <c r="BX311" s="109"/>
      <c r="BY311" s="109"/>
      <c r="BZ311" s="109"/>
      <c r="CA311" s="109"/>
      <c r="CB311" s="109"/>
      <c r="CH311" s="108"/>
      <c r="CI311" s="109"/>
      <c r="CJ311" s="109"/>
      <c r="CK311" s="109"/>
      <c r="CL311" s="109"/>
      <c r="CM311" s="109"/>
      <c r="CN311" s="109"/>
      <c r="CO311" s="109"/>
      <c r="CP311" s="109"/>
      <c r="CQ311" s="109"/>
      <c r="CR311" s="109"/>
      <c r="CS311" s="109"/>
      <c r="CT311" s="109"/>
      <c r="CU311" s="109"/>
      <c r="DA311" s="108"/>
      <c r="DB311" s="109"/>
      <c r="DC311" s="109"/>
      <c r="DD311" s="109"/>
      <c r="DE311" s="109"/>
      <c r="DF311" s="109"/>
      <c r="DG311" s="109"/>
      <c r="DH311" s="109"/>
      <c r="DI311" s="109"/>
      <c r="DJ311" s="109"/>
      <c r="DK311" s="109"/>
      <c r="DL311" s="109"/>
      <c r="DM311" s="109"/>
      <c r="DN311" s="109"/>
    </row>
    <row r="312" spans="1:118" hidden="1" outlineLevel="1">
      <c r="A312" s="108" t="s">
        <v>665</v>
      </c>
      <c r="B312" s="108" t="s">
        <v>639</v>
      </c>
      <c r="C312" s="108"/>
      <c r="D312" s="108"/>
      <c r="E312" s="108"/>
      <c r="F312" s="108"/>
      <c r="G312" s="108"/>
      <c r="H312" s="108"/>
      <c r="I312" s="108"/>
      <c r="J312" s="104" t="s">
        <v>219</v>
      </c>
      <c r="K312" s="394"/>
      <c r="L312" s="395"/>
      <c r="M312" s="395"/>
      <c r="N312" s="395"/>
      <c r="O312" s="395"/>
      <c r="P312" s="108"/>
      <c r="Q312" s="108"/>
      <c r="R312" s="108"/>
      <c r="S312" s="108"/>
      <c r="T312" s="108"/>
      <c r="U312" s="108"/>
      <c r="V312" s="108"/>
      <c r="W312" s="108"/>
      <c r="X312" s="108"/>
      <c r="Y312" s="108"/>
      <c r="Z312" s="108"/>
      <c r="AA312" s="108"/>
      <c r="AB312" s="108"/>
      <c r="AC312" s="108"/>
      <c r="AD312" s="109"/>
      <c r="AE312" s="109"/>
      <c r="AF312" s="109"/>
      <c r="AG312" s="109"/>
      <c r="AH312" s="109"/>
      <c r="AI312" s="109"/>
      <c r="AJ312" s="109"/>
      <c r="AK312" s="109"/>
      <c r="AL312" s="109"/>
      <c r="AM312" s="109"/>
      <c r="AN312" s="109"/>
      <c r="AO312" s="109"/>
      <c r="AP312" s="109"/>
      <c r="AQ312" s="108"/>
      <c r="AV312" s="108"/>
      <c r="AW312" s="109"/>
      <c r="AX312" s="109"/>
      <c r="AY312" s="109"/>
      <c r="AZ312" s="109"/>
      <c r="BA312" s="109"/>
      <c r="BB312" s="109"/>
      <c r="BC312" s="109"/>
      <c r="BD312" s="109"/>
      <c r="BE312" s="109"/>
      <c r="BF312" s="109"/>
      <c r="BG312" s="109"/>
      <c r="BH312" s="109"/>
      <c r="BI312" s="109"/>
      <c r="BO312" s="108"/>
      <c r="BP312" s="109"/>
      <c r="BQ312" s="109"/>
      <c r="BR312" s="109"/>
      <c r="BS312" s="109"/>
      <c r="BT312" s="109"/>
      <c r="BU312" s="109"/>
      <c r="BV312" s="109"/>
      <c r="BW312" s="109"/>
      <c r="BX312" s="109"/>
      <c r="BY312" s="109"/>
      <c r="BZ312" s="109"/>
      <c r="CA312" s="109"/>
      <c r="CB312" s="109"/>
      <c r="CH312" s="108"/>
      <c r="CI312" s="109"/>
      <c r="CJ312" s="109"/>
      <c r="CK312" s="109"/>
      <c r="CL312" s="109"/>
      <c r="CM312" s="109"/>
      <c r="CN312" s="109"/>
      <c r="CO312" s="109"/>
      <c r="CP312" s="109"/>
      <c r="CQ312" s="109"/>
      <c r="CR312" s="109"/>
      <c r="CS312" s="109"/>
      <c r="CT312" s="109"/>
      <c r="CU312" s="109"/>
      <c r="DA312" s="108"/>
      <c r="DB312" s="109"/>
      <c r="DC312" s="109"/>
      <c r="DD312" s="109"/>
      <c r="DE312" s="109"/>
      <c r="DF312" s="109"/>
      <c r="DG312" s="109"/>
      <c r="DH312" s="109"/>
      <c r="DI312" s="109"/>
      <c r="DJ312" s="109"/>
      <c r="DK312" s="109"/>
      <c r="DL312" s="109"/>
      <c r="DM312" s="109"/>
      <c r="DN312" s="109"/>
    </row>
    <row r="313" spans="1:118" hidden="1" outlineLevel="1">
      <c r="A313" s="108" t="s">
        <v>665</v>
      </c>
      <c r="B313" s="108" t="s">
        <v>657</v>
      </c>
      <c r="C313" s="108"/>
      <c r="D313" s="108"/>
      <c r="E313" s="108"/>
      <c r="F313" s="108"/>
      <c r="G313" s="108"/>
      <c r="H313" s="108"/>
      <c r="I313" s="108"/>
      <c r="J313" s="104" t="s">
        <v>207</v>
      </c>
      <c r="K313" s="402">
        <f t="shared" ref="K313:O313" si="132">IFERROR(K312/K311,0)</f>
        <v>0</v>
      </c>
      <c r="L313" s="403">
        <f t="shared" si="132"/>
        <v>0</v>
      </c>
      <c r="M313" s="403">
        <f t="shared" si="132"/>
        <v>0</v>
      </c>
      <c r="N313" s="403">
        <f t="shared" si="132"/>
        <v>0</v>
      </c>
      <c r="O313" s="403">
        <f t="shared" si="132"/>
        <v>0</v>
      </c>
      <c r="P313" s="108"/>
      <c r="Q313" s="108"/>
      <c r="R313" s="108"/>
      <c r="S313" s="108"/>
      <c r="T313" s="108"/>
      <c r="U313" s="108"/>
      <c r="V313" s="108"/>
      <c r="W313" s="108"/>
      <c r="X313" s="108"/>
      <c r="Y313" s="108"/>
      <c r="Z313" s="108"/>
      <c r="AA313" s="108"/>
      <c r="AB313" s="108"/>
      <c r="AC313" s="108"/>
      <c r="AD313" s="109"/>
      <c r="AE313" s="109"/>
      <c r="AF313" s="109"/>
      <c r="AG313" s="109"/>
      <c r="AH313" s="109"/>
      <c r="AI313" s="109"/>
      <c r="AJ313" s="109"/>
      <c r="AK313" s="109"/>
      <c r="AL313" s="109"/>
      <c r="AM313" s="109"/>
      <c r="AN313" s="109"/>
      <c r="AO313" s="109"/>
      <c r="AP313" s="109"/>
      <c r="AQ313" s="108"/>
      <c r="AV313" s="108"/>
      <c r="AW313" s="109"/>
      <c r="AX313" s="109"/>
      <c r="AY313" s="109"/>
      <c r="AZ313" s="109"/>
      <c r="BA313" s="109"/>
      <c r="BB313" s="109"/>
      <c r="BC313" s="109"/>
      <c r="BD313" s="109"/>
      <c r="BE313" s="109"/>
      <c r="BF313" s="109"/>
      <c r="BG313" s="109"/>
      <c r="BH313" s="109"/>
      <c r="BI313" s="109"/>
      <c r="BO313" s="108"/>
      <c r="BP313" s="109"/>
      <c r="BQ313" s="109"/>
      <c r="BR313" s="109"/>
      <c r="BS313" s="109"/>
      <c r="BT313" s="109"/>
      <c r="BU313" s="109"/>
      <c r="BV313" s="109"/>
      <c r="BW313" s="109"/>
      <c r="BX313" s="109"/>
      <c r="BY313" s="109"/>
      <c r="BZ313" s="109"/>
      <c r="CA313" s="109"/>
      <c r="CB313" s="109"/>
      <c r="CH313" s="108"/>
      <c r="CI313" s="109"/>
      <c r="CJ313" s="109"/>
      <c r="CK313" s="109"/>
      <c r="CL313" s="109"/>
      <c r="CM313" s="109"/>
      <c r="CN313" s="109"/>
      <c r="CO313" s="109"/>
      <c r="CP313" s="109"/>
      <c r="CQ313" s="109"/>
      <c r="CR313" s="109"/>
      <c r="CS313" s="109"/>
      <c r="CT313" s="109"/>
      <c r="CU313" s="109"/>
      <c r="DA313" s="108"/>
      <c r="DB313" s="109"/>
      <c r="DC313" s="109"/>
      <c r="DD313" s="109"/>
      <c r="DE313" s="109"/>
      <c r="DF313" s="109"/>
      <c r="DG313" s="109"/>
      <c r="DH313" s="109"/>
      <c r="DI313" s="109"/>
      <c r="DJ313" s="109"/>
      <c r="DK313" s="109"/>
      <c r="DL313" s="109"/>
      <c r="DM313" s="109"/>
      <c r="DN313" s="109"/>
    </row>
    <row r="314" spans="1:118" hidden="1" outlineLevel="1">
      <c r="A314" s="108" t="s">
        <v>666</v>
      </c>
      <c r="B314" s="108"/>
      <c r="C314" s="108"/>
      <c r="D314" s="108"/>
      <c r="E314" s="108"/>
      <c r="F314" s="108"/>
      <c r="G314" s="108"/>
      <c r="H314" s="108"/>
      <c r="I314" s="108"/>
      <c r="J314" s="104"/>
      <c r="K314" s="406">
        <f t="shared" ref="K314:O314" si="133">IF(K289&gt;0,IF(K311&gt;=0.75*SUM(K289,K293,K296,K299,K302,K305,K308,K311),"Allowed", "Disallowed"),0)</f>
        <v>0</v>
      </c>
      <c r="L314" s="406">
        <f t="shared" si="133"/>
        <v>0</v>
      </c>
      <c r="M314" s="406">
        <f t="shared" si="133"/>
        <v>0</v>
      </c>
      <c r="N314" s="406">
        <f t="shared" si="133"/>
        <v>0</v>
      </c>
      <c r="O314" s="406">
        <f t="shared" si="133"/>
        <v>0</v>
      </c>
      <c r="P314" s="108"/>
      <c r="Q314" s="108"/>
      <c r="R314" s="108"/>
      <c r="S314" s="108"/>
      <c r="T314" s="108"/>
      <c r="U314" s="108"/>
      <c r="V314" s="108"/>
      <c r="W314" s="108"/>
      <c r="X314" s="108"/>
      <c r="Y314" s="108"/>
      <c r="Z314" s="108"/>
      <c r="AA314" s="108"/>
      <c r="AB314" s="108"/>
      <c r="AC314" s="108"/>
      <c r="AD314" s="109"/>
      <c r="AE314" s="109"/>
      <c r="AF314" s="109"/>
      <c r="AG314" s="109"/>
      <c r="AH314" s="109"/>
      <c r="AI314" s="109"/>
      <c r="AJ314" s="109"/>
      <c r="AK314" s="109"/>
      <c r="AL314" s="109"/>
      <c r="AM314" s="109"/>
      <c r="AN314" s="109"/>
      <c r="AO314" s="109"/>
      <c r="AP314" s="109"/>
      <c r="AQ314" s="108"/>
      <c r="AV314" s="108"/>
      <c r="AW314" s="109"/>
      <c r="AX314" s="109"/>
      <c r="AY314" s="109"/>
      <c r="AZ314" s="109"/>
      <c r="BA314" s="109"/>
      <c r="BB314" s="109"/>
      <c r="BC314" s="109"/>
      <c r="BD314" s="109"/>
      <c r="BE314" s="109"/>
      <c r="BF314" s="109"/>
      <c r="BG314" s="109"/>
      <c r="BH314" s="109"/>
      <c r="BI314" s="109"/>
      <c r="BO314" s="108"/>
      <c r="BP314" s="109"/>
      <c r="BQ314" s="109"/>
      <c r="BR314" s="109"/>
      <c r="BS314" s="109"/>
      <c r="BT314" s="109"/>
      <c r="BU314" s="109"/>
      <c r="BV314" s="109"/>
      <c r="BW314" s="109"/>
      <c r="BX314" s="109"/>
      <c r="BY314" s="109"/>
      <c r="BZ314" s="109"/>
      <c r="CA314" s="109"/>
      <c r="CB314" s="109"/>
      <c r="CH314" s="108"/>
      <c r="CI314" s="109"/>
      <c r="CJ314" s="109"/>
      <c r="CK314" s="109"/>
      <c r="CL314" s="109"/>
      <c r="CM314" s="109"/>
      <c r="CN314" s="109"/>
      <c r="CO314" s="109"/>
      <c r="CP314" s="109"/>
      <c r="CQ314" s="109"/>
      <c r="CR314" s="109"/>
      <c r="CS314" s="109"/>
      <c r="CT314" s="109"/>
      <c r="CU314" s="109"/>
      <c r="DA314" s="108"/>
      <c r="DB314" s="109"/>
      <c r="DC314" s="109"/>
      <c r="DD314" s="109"/>
      <c r="DE314" s="109"/>
      <c r="DF314" s="109"/>
      <c r="DG314" s="109"/>
      <c r="DH314" s="109"/>
      <c r="DI314" s="109"/>
      <c r="DJ314" s="109"/>
      <c r="DK314" s="109"/>
      <c r="DL314" s="109"/>
      <c r="DM314" s="109"/>
      <c r="DN314" s="109"/>
    </row>
    <row r="315" spans="1:118" collapsed="1">
      <c r="A315" s="108"/>
      <c r="B315" s="108"/>
      <c r="C315" s="108"/>
      <c r="D315" s="108"/>
      <c r="E315" s="108"/>
      <c r="F315" s="108"/>
      <c r="G315" s="108"/>
      <c r="H315" s="108"/>
      <c r="I315" s="108"/>
      <c r="J315" s="104"/>
      <c r="K315" s="109"/>
      <c r="L315" s="109"/>
      <c r="M315" s="109"/>
      <c r="N315" s="109"/>
      <c r="O315" s="109"/>
      <c r="P315" s="108"/>
      <c r="Q315" s="108"/>
      <c r="R315" s="108"/>
      <c r="S315" s="108"/>
      <c r="T315" s="108"/>
      <c r="U315" s="108"/>
      <c r="V315" s="108"/>
      <c r="W315" s="108"/>
      <c r="X315" s="108"/>
      <c r="Y315" s="108"/>
      <c r="Z315" s="108"/>
      <c r="AA315" s="108"/>
      <c r="AB315" s="108"/>
      <c r="AC315" s="108"/>
      <c r="AD315" s="109"/>
      <c r="AE315" s="109"/>
      <c r="AF315" s="109"/>
      <c r="AG315" s="109"/>
      <c r="AH315" s="109"/>
      <c r="AI315" s="109"/>
      <c r="AJ315" s="109"/>
      <c r="AK315" s="109"/>
      <c r="AL315" s="109"/>
      <c r="AM315" s="109"/>
      <c r="AN315" s="109"/>
      <c r="AO315" s="109"/>
      <c r="AP315" s="109"/>
      <c r="AQ315" s="108"/>
      <c r="AV315" s="108"/>
      <c r="AW315" s="109"/>
      <c r="AX315" s="109"/>
      <c r="AY315" s="109"/>
      <c r="AZ315" s="109"/>
      <c r="BA315" s="109"/>
      <c r="BB315" s="109"/>
      <c r="BC315" s="109"/>
      <c r="BD315" s="109"/>
      <c r="BE315" s="109"/>
      <c r="BF315" s="109"/>
      <c r="BG315" s="109"/>
      <c r="BH315" s="109"/>
      <c r="BI315" s="109"/>
      <c r="BO315" s="108"/>
      <c r="BP315" s="109"/>
      <c r="BQ315" s="109"/>
      <c r="BR315" s="109"/>
      <c r="BS315" s="109"/>
      <c r="BT315" s="109"/>
      <c r="BU315" s="109"/>
      <c r="BV315" s="109"/>
      <c r="BW315" s="109"/>
      <c r="BX315" s="109"/>
      <c r="BY315" s="109"/>
      <c r="BZ315" s="109"/>
      <c r="CA315" s="109"/>
      <c r="CB315" s="109"/>
      <c r="CH315" s="108"/>
      <c r="CI315" s="109"/>
      <c r="CJ315" s="109"/>
      <c r="CK315" s="109"/>
      <c r="CL315" s="109"/>
      <c r="CM315" s="109"/>
      <c r="CN315" s="109"/>
      <c r="CO315" s="109"/>
      <c r="CP315" s="109"/>
      <c r="CQ315" s="109"/>
      <c r="CR315" s="109"/>
      <c r="CS315" s="109"/>
      <c r="CT315" s="109"/>
      <c r="CU315" s="109"/>
      <c r="DA315" s="108"/>
      <c r="DB315" s="109"/>
      <c r="DC315" s="109"/>
      <c r="DD315" s="109"/>
      <c r="DE315" s="109"/>
      <c r="DF315" s="109"/>
      <c r="DG315" s="109"/>
      <c r="DH315" s="109"/>
      <c r="DI315" s="109"/>
      <c r="DJ315" s="109"/>
      <c r="DK315" s="109"/>
      <c r="DL315" s="109"/>
      <c r="DM315" s="109"/>
      <c r="DN315" s="109"/>
    </row>
    <row r="316" spans="1:118" hidden="1" outlineLevel="1">
      <c r="A316" s="407" t="str">
        <f>A27</f>
        <v>[Related Party 11]</v>
      </c>
      <c r="B316" s="108"/>
      <c r="C316" s="108"/>
      <c r="D316" s="108"/>
      <c r="E316" s="108"/>
      <c r="F316" s="108"/>
      <c r="G316" s="108"/>
      <c r="H316" s="108"/>
      <c r="I316" s="108"/>
      <c r="J316" s="104"/>
      <c r="K316" s="109"/>
      <c r="L316" s="109"/>
      <c r="M316" s="109"/>
      <c r="N316" s="109"/>
      <c r="O316" s="109"/>
      <c r="P316" s="108"/>
      <c r="Q316" s="108"/>
      <c r="R316" s="108"/>
      <c r="S316" s="108"/>
      <c r="T316" s="108"/>
      <c r="U316" s="108"/>
      <c r="V316" s="108"/>
      <c r="W316" s="108"/>
      <c r="X316" s="108"/>
      <c r="Y316" s="108"/>
      <c r="Z316" s="108"/>
      <c r="AA316" s="108"/>
      <c r="AB316" s="108"/>
      <c r="AC316" s="108"/>
      <c r="AD316" s="109"/>
      <c r="AE316" s="109"/>
      <c r="AF316" s="109"/>
      <c r="AG316" s="109"/>
      <c r="AH316" s="109"/>
      <c r="AI316" s="109"/>
      <c r="AJ316" s="109"/>
      <c r="AK316" s="109"/>
      <c r="AL316" s="109"/>
      <c r="AM316" s="109"/>
      <c r="AN316" s="109"/>
      <c r="AO316" s="109"/>
      <c r="AP316" s="109"/>
      <c r="AQ316" s="108"/>
      <c r="AV316" s="108"/>
      <c r="AW316" s="109"/>
      <c r="AX316" s="109"/>
      <c r="AY316" s="109"/>
      <c r="AZ316" s="109"/>
      <c r="BA316" s="109"/>
      <c r="BB316" s="109"/>
      <c r="BC316" s="109"/>
      <c r="BD316" s="109"/>
      <c r="BE316" s="109"/>
      <c r="BF316" s="109"/>
      <c r="BG316" s="109"/>
      <c r="BH316" s="109"/>
      <c r="BI316" s="109"/>
      <c r="BO316" s="108"/>
      <c r="BP316" s="109"/>
      <c r="BQ316" s="109"/>
      <c r="BR316" s="109"/>
      <c r="BS316" s="109"/>
      <c r="BT316" s="109"/>
      <c r="BU316" s="109"/>
      <c r="BV316" s="109"/>
      <c r="BW316" s="109"/>
      <c r="BX316" s="109"/>
      <c r="BY316" s="109"/>
      <c r="BZ316" s="109"/>
      <c r="CA316" s="109"/>
      <c r="CB316" s="109"/>
      <c r="CH316" s="108"/>
      <c r="CI316" s="109"/>
      <c r="CJ316" s="109"/>
      <c r="CK316" s="109"/>
      <c r="CL316" s="109"/>
      <c r="CM316" s="109"/>
      <c r="CN316" s="109"/>
      <c r="CO316" s="109"/>
      <c r="CP316" s="109"/>
      <c r="CQ316" s="109"/>
      <c r="CR316" s="109"/>
      <c r="CS316" s="109"/>
      <c r="CT316" s="109"/>
      <c r="CU316" s="109"/>
      <c r="DA316" s="108"/>
      <c r="DB316" s="109"/>
      <c r="DC316" s="109"/>
      <c r="DD316" s="109"/>
      <c r="DE316" s="109"/>
      <c r="DF316" s="109"/>
      <c r="DG316" s="109"/>
      <c r="DH316" s="109"/>
      <c r="DI316" s="109"/>
      <c r="DJ316" s="109"/>
      <c r="DK316" s="109"/>
      <c r="DL316" s="109"/>
      <c r="DM316" s="109"/>
      <c r="DN316" s="109"/>
    </row>
    <row r="317" spans="1:118" hidden="1" outlineLevel="1">
      <c r="A317" s="108" t="s">
        <v>655</v>
      </c>
      <c r="B317" s="108" t="s">
        <v>656</v>
      </c>
      <c r="C317" s="108"/>
      <c r="D317" s="108"/>
      <c r="E317" s="108"/>
      <c r="F317" s="108"/>
      <c r="G317" s="108"/>
      <c r="H317" s="108"/>
      <c r="I317" s="108"/>
      <c r="J317" s="104" t="s">
        <v>219</v>
      </c>
      <c r="K317" s="394"/>
      <c r="L317" s="395"/>
      <c r="M317" s="395"/>
      <c r="N317" s="395"/>
      <c r="O317" s="395"/>
      <c r="P317" s="108"/>
      <c r="Q317" s="108"/>
      <c r="R317" s="108"/>
      <c r="S317" s="108"/>
      <c r="T317" s="108"/>
      <c r="U317" s="108"/>
      <c r="V317" s="108"/>
      <c r="W317" s="108"/>
      <c r="X317" s="108"/>
      <c r="Y317" s="108"/>
      <c r="Z317" s="108"/>
      <c r="AA317" s="108"/>
      <c r="AB317" s="108"/>
      <c r="AC317" s="108"/>
      <c r="AD317" s="109"/>
      <c r="AE317" s="109"/>
      <c r="AF317" s="109"/>
      <c r="AG317" s="109"/>
      <c r="AH317" s="109"/>
      <c r="AI317" s="109"/>
      <c r="AJ317" s="109"/>
      <c r="AK317" s="109"/>
      <c r="AL317" s="109"/>
      <c r="AM317" s="109"/>
      <c r="AN317" s="109"/>
      <c r="AO317" s="109"/>
      <c r="AP317" s="109"/>
      <c r="AQ317" s="108"/>
      <c r="AV317" s="108"/>
      <c r="AW317" s="109"/>
      <c r="AX317" s="109"/>
      <c r="AY317" s="109"/>
      <c r="AZ317" s="109"/>
      <c r="BA317" s="109"/>
      <c r="BB317" s="109"/>
      <c r="BC317" s="109"/>
      <c r="BD317" s="109"/>
      <c r="BE317" s="109"/>
      <c r="BF317" s="109"/>
      <c r="BG317" s="109"/>
      <c r="BH317" s="109"/>
      <c r="BI317" s="109"/>
      <c r="BO317" s="108"/>
      <c r="BP317" s="109"/>
      <c r="BQ317" s="109"/>
      <c r="BR317" s="109"/>
      <c r="BS317" s="109"/>
      <c r="BT317" s="109"/>
      <c r="BU317" s="109"/>
      <c r="BV317" s="109"/>
      <c r="BW317" s="109"/>
      <c r="BX317" s="109"/>
      <c r="BY317" s="109"/>
      <c r="BZ317" s="109"/>
      <c r="CA317" s="109"/>
      <c r="CB317" s="109"/>
      <c r="CH317" s="108"/>
      <c r="CI317" s="109"/>
      <c r="CJ317" s="109"/>
      <c r="CK317" s="109"/>
      <c r="CL317" s="109"/>
      <c r="CM317" s="109"/>
      <c r="CN317" s="109"/>
      <c r="CO317" s="109"/>
      <c r="CP317" s="109"/>
      <c r="CQ317" s="109"/>
      <c r="CR317" s="109"/>
      <c r="CS317" s="109"/>
      <c r="CT317" s="109"/>
      <c r="CU317" s="109"/>
      <c r="DA317" s="108"/>
      <c r="DB317" s="109"/>
      <c r="DC317" s="109"/>
      <c r="DD317" s="109"/>
      <c r="DE317" s="109"/>
      <c r="DF317" s="109"/>
      <c r="DG317" s="109"/>
      <c r="DH317" s="109"/>
      <c r="DI317" s="109"/>
      <c r="DJ317" s="109"/>
      <c r="DK317" s="109"/>
      <c r="DL317" s="109"/>
      <c r="DM317" s="109"/>
      <c r="DN317" s="109"/>
    </row>
    <row r="318" spans="1:118" hidden="1" outlineLevel="1">
      <c r="A318" s="108" t="s">
        <v>655</v>
      </c>
      <c r="B318" s="108" t="s">
        <v>639</v>
      </c>
      <c r="C318" s="108"/>
      <c r="D318" s="108"/>
      <c r="E318" s="108"/>
      <c r="F318" s="108"/>
      <c r="G318" s="108"/>
      <c r="H318" s="108"/>
      <c r="I318" s="108"/>
      <c r="J318" s="104" t="s">
        <v>219</v>
      </c>
      <c r="K318" s="394"/>
      <c r="L318" s="395"/>
      <c r="M318" s="395"/>
      <c r="N318" s="395"/>
      <c r="O318" s="395"/>
      <c r="P318" s="108"/>
      <c r="Q318" s="108"/>
      <c r="R318" s="108"/>
      <c r="S318" s="108"/>
      <c r="T318" s="108"/>
      <c r="U318" s="108"/>
      <c r="V318" s="108"/>
      <c r="W318" s="108"/>
      <c r="X318" s="108"/>
      <c r="Y318" s="108"/>
      <c r="Z318" s="108"/>
      <c r="AA318" s="108"/>
      <c r="AB318" s="108"/>
      <c r="AC318" s="108"/>
      <c r="AD318" s="109"/>
      <c r="AE318" s="109"/>
      <c r="AF318" s="109"/>
      <c r="AG318" s="109"/>
      <c r="AH318" s="109"/>
      <c r="AI318" s="109"/>
      <c r="AJ318" s="109"/>
      <c r="AK318" s="109"/>
      <c r="AL318" s="109"/>
      <c r="AM318" s="109"/>
      <c r="AN318" s="109"/>
      <c r="AO318" s="109"/>
      <c r="AP318" s="109"/>
      <c r="AQ318" s="108"/>
      <c r="AV318" s="108"/>
      <c r="AW318" s="109"/>
      <c r="AX318" s="109"/>
      <c r="AY318" s="109"/>
      <c r="AZ318" s="109"/>
      <c r="BA318" s="109"/>
      <c r="BB318" s="109"/>
      <c r="BC318" s="109"/>
      <c r="BD318" s="109"/>
      <c r="BE318" s="109"/>
      <c r="BF318" s="109"/>
      <c r="BG318" s="109"/>
      <c r="BH318" s="109"/>
      <c r="BI318" s="109"/>
      <c r="BO318" s="108"/>
      <c r="BP318" s="109"/>
      <c r="BQ318" s="109"/>
      <c r="BR318" s="109"/>
      <c r="BS318" s="109"/>
      <c r="BT318" s="109"/>
      <c r="BU318" s="109"/>
      <c r="BV318" s="109"/>
      <c r="BW318" s="109"/>
      <c r="BX318" s="109"/>
      <c r="BY318" s="109"/>
      <c r="BZ318" s="109"/>
      <c r="CA318" s="109"/>
      <c r="CB318" s="109"/>
      <c r="CH318" s="108"/>
      <c r="CI318" s="109"/>
      <c r="CJ318" s="109"/>
      <c r="CK318" s="109"/>
      <c r="CL318" s="109"/>
      <c r="CM318" s="109"/>
      <c r="CN318" s="109"/>
      <c r="CO318" s="109"/>
      <c r="CP318" s="109"/>
      <c r="CQ318" s="109"/>
      <c r="CR318" s="109"/>
      <c r="CS318" s="109"/>
      <c r="CT318" s="109"/>
      <c r="CU318" s="109"/>
      <c r="DA318" s="108"/>
      <c r="DB318" s="109"/>
      <c r="DC318" s="109"/>
      <c r="DD318" s="109"/>
      <c r="DE318" s="109"/>
      <c r="DF318" s="109"/>
      <c r="DG318" s="109"/>
      <c r="DH318" s="109"/>
      <c r="DI318" s="109"/>
      <c r="DJ318" s="109"/>
      <c r="DK318" s="109"/>
      <c r="DL318" s="109"/>
      <c r="DM318" s="109"/>
      <c r="DN318" s="109"/>
    </row>
    <row r="319" spans="1:118" hidden="1" outlineLevel="1">
      <c r="A319" s="108" t="s">
        <v>655</v>
      </c>
      <c r="B319" s="108" t="s">
        <v>657</v>
      </c>
      <c r="C319" s="108"/>
      <c r="D319" s="108"/>
      <c r="E319" s="108"/>
      <c r="F319" s="108"/>
      <c r="G319" s="108"/>
      <c r="H319" s="108"/>
      <c r="I319" s="108"/>
      <c r="J319" s="104" t="s">
        <v>207</v>
      </c>
      <c r="K319" s="402">
        <f t="shared" ref="K319:O319" si="134">IFERROR(K318/K317,0)</f>
        <v>0</v>
      </c>
      <c r="L319" s="403">
        <f t="shared" si="134"/>
        <v>0</v>
      </c>
      <c r="M319" s="403">
        <f t="shared" si="134"/>
        <v>0</v>
      </c>
      <c r="N319" s="403">
        <f t="shared" si="134"/>
        <v>0</v>
      </c>
      <c r="O319" s="403">
        <f t="shared" si="134"/>
        <v>0</v>
      </c>
      <c r="P319" s="108"/>
      <c r="Q319" s="108"/>
      <c r="R319" s="108"/>
      <c r="S319" s="108"/>
      <c r="T319" s="108"/>
      <c r="U319" s="108"/>
      <c r="V319" s="108"/>
      <c r="W319" s="108"/>
      <c r="X319" s="108"/>
      <c r="Y319" s="108"/>
      <c r="Z319" s="108"/>
      <c r="AA319" s="108"/>
      <c r="AB319" s="108"/>
      <c r="AC319" s="108"/>
      <c r="AD319" s="109"/>
      <c r="AE319" s="109"/>
      <c r="AF319" s="109"/>
      <c r="AG319" s="109"/>
      <c r="AH319" s="109"/>
      <c r="AI319" s="109"/>
      <c r="AJ319" s="109"/>
      <c r="AK319" s="109"/>
      <c r="AL319" s="109"/>
      <c r="AM319" s="109"/>
      <c r="AN319" s="109"/>
      <c r="AO319" s="109"/>
      <c r="AP319" s="109"/>
      <c r="AQ319" s="108"/>
      <c r="AV319" s="108"/>
      <c r="AW319" s="109"/>
      <c r="AX319" s="109"/>
      <c r="AY319" s="109"/>
      <c r="AZ319" s="109"/>
      <c r="BA319" s="109"/>
      <c r="BB319" s="109"/>
      <c r="BC319" s="109"/>
      <c r="BD319" s="109"/>
      <c r="BE319" s="109"/>
      <c r="BF319" s="109"/>
      <c r="BG319" s="109"/>
      <c r="BH319" s="109"/>
      <c r="BI319" s="109"/>
      <c r="BO319" s="108"/>
      <c r="BP319" s="109"/>
      <c r="BQ319" s="109"/>
      <c r="BR319" s="109"/>
      <c r="BS319" s="109"/>
      <c r="BT319" s="109"/>
      <c r="BU319" s="109"/>
      <c r="BV319" s="109"/>
      <c r="BW319" s="109"/>
      <c r="BX319" s="109"/>
      <c r="BY319" s="109"/>
      <c r="BZ319" s="109"/>
      <c r="CA319" s="109"/>
      <c r="CB319" s="109"/>
      <c r="CH319" s="108"/>
      <c r="CI319" s="109"/>
      <c r="CJ319" s="109"/>
      <c r="CK319" s="109"/>
      <c r="CL319" s="109"/>
      <c r="CM319" s="109"/>
      <c r="CN319" s="109"/>
      <c r="CO319" s="109"/>
      <c r="CP319" s="109"/>
      <c r="CQ319" s="109"/>
      <c r="CR319" s="109"/>
      <c r="CS319" s="109"/>
      <c r="CT319" s="109"/>
      <c r="CU319" s="109"/>
      <c r="DA319" s="108"/>
      <c r="DB319" s="109"/>
      <c r="DC319" s="109"/>
      <c r="DD319" s="109"/>
      <c r="DE319" s="109"/>
      <c r="DF319" s="109"/>
      <c r="DG319" s="109"/>
      <c r="DH319" s="109"/>
      <c r="DI319" s="109"/>
      <c r="DJ319" s="109"/>
      <c r="DK319" s="109"/>
      <c r="DL319" s="109"/>
      <c r="DM319" s="109"/>
      <c r="DN319" s="109"/>
    </row>
    <row r="320" spans="1:118" hidden="1" outlineLevel="1">
      <c r="A320" s="108" t="s">
        <v>658</v>
      </c>
      <c r="B320" s="108" t="s">
        <v>639</v>
      </c>
      <c r="C320" s="108"/>
      <c r="D320" s="108"/>
      <c r="E320" s="108"/>
      <c r="F320" s="108"/>
      <c r="G320" s="108"/>
      <c r="H320" s="108"/>
      <c r="I320" s="108"/>
      <c r="J320" s="104" t="s">
        <v>219</v>
      </c>
      <c r="K320" s="394"/>
      <c r="L320" s="395"/>
      <c r="M320" s="395"/>
      <c r="N320" s="395"/>
      <c r="O320" s="395"/>
      <c r="P320" s="108"/>
      <c r="Q320" s="108"/>
      <c r="R320" s="108"/>
      <c r="S320" s="108"/>
      <c r="T320" s="108"/>
      <c r="U320" s="108"/>
      <c r="V320" s="108"/>
      <c r="W320" s="108"/>
      <c r="X320" s="108"/>
      <c r="Y320" s="108"/>
      <c r="Z320" s="108"/>
      <c r="AA320" s="108"/>
      <c r="AB320" s="108"/>
      <c r="AC320" s="108"/>
      <c r="AD320" s="109"/>
      <c r="AE320" s="109"/>
      <c r="AF320" s="109"/>
      <c r="AG320" s="109"/>
      <c r="AH320" s="109"/>
      <c r="AI320" s="109"/>
      <c r="AJ320" s="109"/>
      <c r="AK320" s="109"/>
      <c r="AL320" s="109"/>
      <c r="AM320" s="109"/>
      <c r="AN320" s="109"/>
      <c r="AO320" s="109"/>
      <c r="AP320" s="109"/>
      <c r="AQ320" s="108"/>
      <c r="AV320" s="108"/>
      <c r="AW320" s="109"/>
      <c r="AX320" s="109"/>
      <c r="AY320" s="109"/>
      <c r="AZ320" s="109"/>
      <c r="BA320" s="109"/>
      <c r="BB320" s="109"/>
      <c r="BC320" s="109"/>
      <c r="BD320" s="109"/>
      <c r="BE320" s="109"/>
      <c r="BF320" s="109"/>
      <c r="BG320" s="109"/>
      <c r="BH320" s="109"/>
      <c r="BI320" s="109"/>
      <c r="BO320" s="108"/>
      <c r="BP320" s="109"/>
      <c r="BQ320" s="109"/>
      <c r="BR320" s="109"/>
      <c r="BS320" s="109"/>
      <c r="BT320" s="109"/>
      <c r="BU320" s="109"/>
      <c r="BV320" s="109"/>
      <c r="BW320" s="109"/>
      <c r="BX320" s="109"/>
      <c r="BY320" s="109"/>
      <c r="BZ320" s="109"/>
      <c r="CA320" s="109"/>
      <c r="CB320" s="109"/>
      <c r="CH320" s="108"/>
      <c r="CI320" s="109"/>
      <c r="CJ320" s="109"/>
      <c r="CK320" s="109"/>
      <c r="CL320" s="109"/>
      <c r="CM320" s="109"/>
      <c r="CN320" s="109"/>
      <c r="CO320" s="109"/>
      <c r="CP320" s="109"/>
      <c r="CQ320" s="109"/>
      <c r="CR320" s="109"/>
      <c r="CS320" s="109"/>
      <c r="CT320" s="109"/>
      <c r="CU320" s="109"/>
      <c r="DA320" s="108"/>
      <c r="DB320" s="109"/>
      <c r="DC320" s="109"/>
      <c r="DD320" s="109"/>
      <c r="DE320" s="109"/>
      <c r="DF320" s="109"/>
      <c r="DG320" s="109"/>
      <c r="DH320" s="109"/>
      <c r="DI320" s="109"/>
      <c r="DJ320" s="109"/>
      <c r="DK320" s="109"/>
      <c r="DL320" s="109"/>
      <c r="DM320" s="109"/>
      <c r="DN320" s="109"/>
    </row>
    <row r="321" spans="1:118" hidden="1" outlineLevel="1">
      <c r="A321" s="404" t="s">
        <v>667</v>
      </c>
      <c r="B321" s="108" t="s">
        <v>656</v>
      </c>
      <c r="C321" s="108"/>
      <c r="D321" s="108"/>
      <c r="E321" s="108"/>
      <c r="F321" s="108"/>
      <c r="G321" s="108"/>
      <c r="H321" s="108"/>
      <c r="I321" s="108"/>
      <c r="J321" s="104" t="s">
        <v>219</v>
      </c>
      <c r="K321" s="394"/>
      <c r="L321" s="395"/>
      <c r="M321" s="395"/>
      <c r="N321" s="395"/>
      <c r="O321" s="395"/>
      <c r="P321" s="108"/>
      <c r="Q321" s="108"/>
      <c r="R321" s="108"/>
      <c r="S321" s="108"/>
      <c r="T321" s="108"/>
      <c r="U321" s="108"/>
      <c r="V321" s="108"/>
      <c r="W321" s="108"/>
      <c r="X321" s="108"/>
      <c r="Y321" s="108"/>
      <c r="Z321" s="108"/>
      <c r="AA321" s="108"/>
      <c r="AB321" s="108"/>
      <c r="AC321" s="108"/>
      <c r="AD321" s="109"/>
      <c r="AE321" s="109"/>
      <c r="AF321" s="109"/>
      <c r="AG321" s="109"/>
      <c r="AH321" s="109"/>
      <c r="AI321" s="109"/>
      <c r="AJ321" s="109"/>
      <c r="AK321" s="109"/>
      <c r="AL321" s="109"/>
      <c r="AM321" s="109"/>
      <c r="AN321" s="109"/>
      <c r="AO321" s="109"/>
      <c r="AP321" s="109"/>
      <c r="AQ321" s="108"/>
      <c r="AV321" s="108"/>
      <c r="AW321" s="109"/>
      <c r="AX321" s="109"/>
      <c r="AY321" s="109"/>
      <c r="AZ321" s="109"/>
      <c r="BA321" s="109"/>
      <c r="BB321" s="109"/>
      <c r="BC321" s="109"/>
      <c r="BD321" s="109"/>
      <c r="BE321" s="109"/>
      <c r="BF321" s="109"/>
      <c r="BG321" s="109"/>
      <c r="BH321" s="109"/>
      <c r="BI321" s="109"/>
      <c r="BO321" s="108"/>
      <c r="BP321" s="109"/>
      <c r="BQ321" s="109"/>
      <c r="BR321" s="109"/>
      <c r="BS321" s="109"/>
      <c r="BT321" s="109"/>
      <c r="BU321" s="109"/>
      <c r="BV321" s="109"/>
      <c r="BW321" s="109"/>
      <c r="BX321" s="109"/>
      <c r="BY321" s="109"/>
      <c r="BZ321" s="109"/>
      <c r="CA321" s="109"/>
      <c r="CB321" s="109"/>
      <c r="CH321" s="108"/>
      <c r="CI321" s="109"/>
      <c r="CJ321" s="109"/>
      <c r="CK321" s="109"/>
      <c r="CL321" s="109"/>
      <c r="CM321" s="109"/>
      <c r="CN321" s="109"/>
      <c r="CO321" s="109"/>
      <c r="CP321" s="109"/>
      <c r="CQ321" s="109"/>
      <c r="CR321" s="109"/>
      <c r="CS321" s="109"/>
      <c r="CT321" s="109"/>
      <c r="CU321" s="109"/>
      <c r="DA321" s="108"/>
      <c r="DB321" s="109"/>
      <c r="DC321" s="109"/>
      <c r="DD321" s="109"/>
      <c r="DE321" s="109"/>
      <c r="DF321" s="109"/>
      <c r="DG321" s="109"/>
      <c r="DH321" s="109"/>
      <c r="DI321" s="109"/>
      <c r="DJ321" s="109"/>
      <c r="DK321" s="109"/>
      <c r="DL321" s="109"/>
      <c r="DM321" s="109"/>
      <c r="DN321" s="109"/>
    </row>
    <row r="322" spans="1:118" hidden="1" outlineLevel="1">
      <c r="A322" s="405" t="str">
        <f>A321</f>
        <v>[ESO Affiliate or Related Undertaking that do not trade / transact with the ESO 1]</v>
      </c>
      <c r="B322" s="108" t="s">
        <v>639</v>
      </c>
      <c r="C322" s="108"/>
      <c r="D322" s="108"/>
      <c r="E322" s="108"/>
      <c r="F322" s="108"/>
      <c r="G322" s="108"/>
      <c r="H322" s="108"/>
      <c r="I322" s="108"/>
      <c r="J322" s="104" t="s">
        <v>219</v>
      </c>
      <c r="K322" s="394"/>
      <c r="L322" s="395"/>
      <c r="M322" s="395"/>
      <c r="N322" s="395"/>
      <c r="O322" s="395"/>
      <c r="P322" s="108"/>
      <c r="Q322" s="108"/>
      <c r="R322" s="108"/>
      <c r="S322" s="108"/>
      <c r="T322" s="108"/>
      <c r="U322" s="108"/>
      <c r="V322" s="108"/>
      <c r="W322" s="108"/>
      <c r="X322" s="108"/>
      <c r="Y322" s="108"/>
      <c r="Z322" s="108"/>
      <c r="AA322" s="108"/>
      <c r="AB322" s="108"/>
      <c r="AC322" s="108"/>
      <c r="AD322" s="109"/>
      <c r="AE322" s="109"/>
      <c r="AF322" s="109"/>
      <c r="AG322" s="109"/>
      <c r="AH322" s="109"/>
      <c r="AI322" s="109"/>
      <c r="AJ322" s="109"/>
      <c r="AK322" s="109"/>
      <c r="AL322" s="109"/>
      <c r="AM322" s="109"/>
      <c r="AN322" s="109"/>
      <c r="AO322" s="109"/>
      <c r="AP322" s="109"/>
      <c r="AQ322" s="108"/>
      <c r="AV322" s="108"/>
      <c r="AW322" s="109"/>
      <c r="AX322" s="109"/>
      <c r="AY322" s="109"/>
      <c r="AZ322" s="109"/>
      <c r="BA322" s="109"/>
      <c r="BB322" s="109"/>
      <c r="BC322" s="109"/>
      <c r="BD322" s="109"/>
      <c r="BE322" s="109"/>
      <c r="BF322" s="109"/>
      <c r="BG322" s="109"/>
      <c r="BH322" s="109"/>
      <c r="BI322" s="109"/>
      <c r="BO322" s="108"/>
      <c r="BP322" s="109"/>
      <c r="BQ322" s="109"/>
      <c r="BR322" s="109"/>
      <c r="BS322" s="109"/>
      <c r="BT322" s="109"/>
      <c r="BU322" s="109"/>
      <c r="BV322" s="109"/>
      <c r="BW322" s="109"/>
      <c r="BX322" s="109"/>
      <c r="BY322" s="109"/>
      <c r="BZ322" s="109"/>
      <c r="CA322" s="109"/>
      <c r="CB322" s="109"/>
      <c r="CH322" s="108"/>
      <c r="CI322" s="109"/>
      <c r="CJ322" s="109"/>
      <c r="CK322" s="109"/>
      <c r="CL322" s="109"/>
      <c r="CM322" s="109"/>
      <c r="CN322" s="109"/>
      <c r="CO322" s="109"/>
      <c r="CP322" s="109"/>
      <c r="CQ322" s="109"/>
      <c r="CR322" s="109"/>
      <c r="CS322" s="109"/>
      <c r="CT322" s="109"/>
      <c r="CU322" s="109"/>
      <c r="DA322" s="108"/>
      <c r="DB322" s="109"/>
      <c r="DC322" s="109"/>
      <c r="DD322" s="109"/>
      <c r="DE322" s="109"/>
      <c r="DF322" s="109"/>
      <c r="DG322" s="109"/>
      <c r="DH322" s="109"/>
      <c r="DI322" s="109"/>
      <c r="DJ322" s="109"/>
      <c r="DK322" s="109"/>
      <c r="DL322" s="109"/>
      <c r="DM322" s="109"/>
      <c r="DN322" s="109"/>
    </row>
    <row r="323" spans="1:118" hidden="1" outlineLevel="1">
      <c r="A323" s="405" t="str">
        <f>A321</f>
        <v>[ESO Affiliate or Related Undertaking that do not trade / transact with the ESO 1]</v>
      </c>
      <c r="B323" s="108" t="s">
        <v>657</v>
      </c>
      <c r="C323" s="108"/>
      <c r="D323" s="108"/>
      <c r="E323" s="108"/>
      <c r="F323" s="108"/>
      <c r="G323" s="108"/>
      <c r="H323" s="108"/>
      <c r="I323" s="108"/>
      <c r="J323" s="104" t="s">
        <v>207</v>
      </c>
      <c r="K323" s="402">
        <f t="shared" ref="K323:O323" si="135">IFERROR(K322/K321,0)</f>
        <v>0</v>
      </c>
      <c r="L323" s="403">
        <f t="shared" si="135"/>
        <v>0</v>
      </c>
      <c r="M323" s="403">
        <f t="shared" si="135"/>
        <v>0</v>
      </c>
      <c r="N323" s="403">
        <f t="shared" si="135"/>
        <v>0</v>
      </c>
      <c r="O323" s="403">
        <f t="shared" si="135"/>
        <v>0</v>
      </c>
      <c r="P323" s="108"/>
      <c r="Q323" s="108"/>
      <c r="R323" s="108"/>
      <c r="S323" s="108"/>
      <c r="T323" s="108"/>
      <c r="U323" s="108"/>
      <c r="V323" s="108"/>
      <c r="W323" s="108"/>
      <c r="X323" s="108"/>
      <c r="Y323" s="108"/>
      <c r="Z323" s="108"/>
      <c r="AA323" s="108"/>
      <c r="AB323" s="108"/>
      <c r="AC323" s="108"/>
      <c r="AD323" s="109"/>
      <c r="AE323" s="109"/>
      <c r="AF323" s="109"/>
      <c r="AG323" s="109"/>
      <c r="AH323" s="109"/>
      <c r="AI323" s="109"/>
      <c r="AJ323" s="109"/>
      <c r="AK323" s="109"/>
      <c r="AL323" s="109"/>
      <c r="AM323" s="109"/>
      <c r="AN323" s="109"/>
      <c r="AO323" s="109"/>
      <c r="AP323" s="109"/>
      <c r="AQ323" s="108"/>
      <c r="AV323" s="108"/>
      <c r="AW323" s="109"/>
      <c r="AX323" s="109"/>
      <c r="AY323" s="109"/>
      <c r="AZ323" s="109"/>
      <c r="BA323" s="109"/>
      <c r="BB323" s="109"/>
      <c r="BC323" s="109"/>
      <c r="BD323" s="109"/>
      <c r="BE323" s="109"/>
      <c r="BF323" s="109"/>
      <c r="BG323" s="109"/>
      <c r="BH323" s="109"/>
      <c r="BI323" s="109"/>
      <c r="BO323" s="108"/>
      <c r="BP323" s="109"/>
      <c r="BQ323" s="109"/>
      <c r="BR323" s="109"/>
      <c r="BS323" s="109"/>
      <c r="BT323" s="109"/>
      <c r="BU323" s="109"/>
      <c r="BV323" s="109"/>
      <c r="BW323" s="109"/>
      <c r="BX323" s="109"/>
      <c r="BY323" s="109"/>
      <c r="BZ323" s="109"/>
      <c r="CA323" s="109"/>
      <c r="CB323" s="109"/>
      <c r="CH323" s="108"/>
      <c r="CI323" s="109"/>
      <c r="CJ323" s="109"/>
      <c r="CK323" s="109"/>
      <c r="CL323" s="109"/>
      <c r="CM323" s="109"/>
      <c r="CN323" s="109"/>
      <c r="CO323" s="109"/>
      <c r="CP323" s="109"/>
      <c r="CQ323" s="109"/>
      <c r="CR323" s="109"/>
      <c r="CS323" s="109"/>
      <c r="CT323" s="109"/>
      <c r="CU323" s="109"/>
      <c r="DA323" s="108"/>
      <c r="DB323" s="109"/>
      <c r="DC323" s="109"/>
      <c r="DD323" s="109"/>
      <c r="DE323" s="109"/>
      <c r="DF323" s="109"/>
      <c r="DG323" s="109"/>
      <c r="DH323" s="109"/>
      <c r="DI323" s="109"/>
      <c r="DJ323" s="109"/>
      <c r="DK323" s="109"/>
      <c r="DL323" s="109"/>
      <c r="DM323" s="109"/>
      <c r="DN323" s="109"/>
    </row>
    <row r="324" spans="1:118" hidden="1" outlineLevel="1">
      <c r="A324" s="404" t="s">
        <v>668</v>
      </c>
      <c r="B324" s="108" t="s">
        <v>656</v>
      </c>
      <c r="C324" s="108"/>
      <c r="D324" s="108"/>
      <c r="E324" s="108"/>
      <c r="F324" s="108"/>
      <c r="G324" s="108"/>
      <c r="H324" s="108"/>
      <c r="I324" s="108"/>
      <c r="J324" s="104" t="s">
        <v>219</v>
      </c>
      <c r="K324" s="394"/>
      <c r="L324" s="395"/>
      <c r="M324" s="395"/>
      <c r="N324" s="395"/>
      <c r="O324" s="395"/>
      <c r="P324" s="108"/>
      <c r="Q324" s="108"/>
      <c r="R324" s="108"/>
      <c r="S324" s="108"/>
      <c r="T324" s="108"/>
      <c r="U324" s="108"/>
      <c r="V324" s="108"/>
      <c r="W324" s="108"/>
      <c r="X324" s="108"/>
      <c r="Y324" s="108"/>
      <c r="Z324" s="108"/>
      <c r="AA324" s="108"/>
      <c r="AB324" s="108"/>
      <c r="AC324" s="108"/>
      <c r="AD324" s="109"/>
      <c r="AE324" s="109"/>
      <c r="AF324" s="109"/>
      <c r="AG324" s="109"/>
      <c r="AH324" s="109"/>
      <c r="AI324" s="109"/>
      <c r="AJ324" s="109"/>
      <c r="AK324" s="109"/>
      <c r="AL324" s="109"/>
      <c r="AM324" s="109"/>
      <c r="AN324" s="109"/>
      <c r="AO324" s="109"/>
      <c r="AP324" s="109"/>
      <c r="AQ324" s="108"/>
      <c r="AV324" s="108"/>
      <c r="AW324" s="109"/>
      <c r="AX324" s="109"/>
      <c r="AY324" s="109"/>
      <c r="AZ324" s="109"/>
      <c r="BA324" s="109"/>
      <c r="BB324" s="109"/>
      <c r="BC324" s="109"/>
      <c r="BD324" s="109"/>
      <c r="BE324" s="109"/>
      <c r="BF324" s="109"/>
      <c r="BG324" s="109"/>
      <c r="BH324" s="109"/>
      <c r="BI324" s="109"/>
      <c r="BO324" s="108"/>
      <c r="BP324" s="109"/>
      <c r="BQ324" s="109"/>
      <c r="BR324" s="109"/>
      <c r="BS324" s="109"/>
      <c r="BT324" s="109"/>
      <c r="BU324" s="109"/>
      <c r="BV324" s="109"/>
      <c r="BW324" s="109"/>
      <c r="BX324" s="109"/>
      <c r="BY324" s="109"/>
      <c r="BZ324" s="109"/>
      <c r="CA324" s="109"/>
      <c r="CB324" s="109"/>
      <c r="CH324" s="108"/>
      <c r="CI324" s="109"/>
      <c r="CJ324" s="109"/>
      <c r="CK324" s="109"/>
      <c r="CL324" s="109"/>
      <c r="CM324" s="109"/>
      <c r="CN324" s="109"/>
      <c r="CO324" s="109"/>
      <c r="CP324" s="109"/>
      <c r="CQ324" s="109"/>
      <c r="CR324" s="109"/>
      <c r="CS324" s="109"/>
      <c r="CT324" s="109"/>
      <c r="CU324" s="109"/>
      <c r="DA324" s="108"/>
      <c r="DB324" s="109"/>
      <c r="DC324" s="109"/>
      <c r="DD324" s="109"/>
      <c r="DE324" s="109"/>
      <c r="DF324" s="109"/>
      <c r="DG324" s="109"/>
      <c r="DH324" s="109"/>
      <c r="DI324" s="109"/>
      <c r="DJ324" s="109"/>
      <c r="DK324" s="109"/>
      <c r="DL324" s="109"/>
      <c r="DM324" s="109"/>
      <c r="DN324" s="109"/>
    </row>
    <row r="325" spans="1:118" hidden="1" outlineLevel="1">
      <c r="A325" s="405" t="str">
        <f>A324</f>
        <v>[ESO Affiliate or Related Undertaking that do not trade / transact with the ESO 2]</v>
      </c>
      <c r="B325" s="108" t="s">
        <v>639</v>
      </c>
      <c r="C325" s="108"/>
      <c r="D325" s="108"/>
      <c r="E325" s="108"/>
      <c r="F325" s="108"/>
      <c r="G325" s="108"/>
      <c r="H325" s="108"/>
      <c r="I325" s="108"/>
      <c r="J325" s="104" t="s">
        <v>219</v>
      </c>
      <c r="K325" s="394"/>
      <c r="L325" s="395"/>
      <c r="M325" s="395"/>
      <c r="N325" s="395"/>
      <c r="O325" s="395"/>
      <c r="P325" s="108"/>
      <c r="Q325" s="108"/>
      <c r="R325" s="108"/>
      <c r="S325" s="108"/>
      <c r="T325" s="108"/>
      <c r="U325" s="108"/>
      <c r="V325" s="108"/>
      <c r="W325" s="108"/>
      <c r="X325" s="108"/>
      <c r="Y325" s="108"/>
      <c r="Z325" s="108"/>
      <c r="AA325" s="108"/>
      <c r="AB325" s="108"/>
      <c r="AC325" s="108"/>
      <c r="AD325" s="109"/>
      <c r="AE325" s="109"/>
      <c r="AF325" s="109"/>
      <c r="AG325" s="109"/>
      <c r="AH325" s="109"/>
      <c r="AI325" s="109"/>
      <c r="AJ325" s="109"/>
      <c r="AK325" s="109"/>
      <c r="AL325" s="109"/>
      <c r="AM325" s="109"/>
      <c r="AN325" s="109"/>
      <c r="AO325" s="109"/>
      <c r="AP325" s="109"/>
      <c r="AQ325" s="108"/>
      <c r="AV325" s="108"/>
      <c r="AW325" s="109"/>
      <c r="AX325" s="109"/>
      <c r="AY325" s="109"/>
      <c r="AZ325" s="109"/>
      <c r="BA325" s="109"/>
      <c r="BB325" s="109"/>
      <c r="BC325" s="109"/>
      <c r="BD325" s="109"/>
      <c r="BE325" s="109"/>
      <c r="BF325" s="109"/>
      <c r="BG325" s="109"/>
      <c r="BH325" s="109"/>
      <c r="BI325" s="109"/>
      <c r="BO325" s="108"/>
      <c r="BP325" s="109"/>
      <c r="BQ325" s="109"/>
      <c r="BR325" s="109"/>
      <c r="BS325" s="109"/>
      <c r="BT325" s="109"/>
      <c r="BU325" s="109"/>
      <c r="BV325" s="109"/>
      <c r="BW325" s="109"/>
      <c r="BX325" s="109"/>
      <c r="BY325" s="109"/>
      <c r="BZ325" s="109"/>
      <c r="CA325" s="109"/>
      <c r="CB325" s="109"/>
      <c r="CH325" s="108"/>
      <c r="CI325" s="109"/>
      <c r="CJ325" s="109"/>
      <c r="CK325" s="109"/>
      <c r="CL325" s="109"/>
      <c r="CM325" s="109"/>
      <c r="CN325" s="109"/>
      <c r="CO325" s="109"/>
      <c r="CP325" s="109"/>
      <c r="CQ325" s="109"/>
      <c r="CR325" s="109"/>
      <c r="CS325" s="109"/>
      <c r="CT325" s="109"/>
      <c r="CU325" s="109"/>
      <c r="DA325" s="108"/>
      <c r="DB325" s="109"/>
      <c r="DC325" s="109"/>
      <c r="DD325" s="109"/>
      <c r="DE325" s="109"/>
      <c r="DF325" s="109"/>
      <c r="DG325" s="109"/>
      <c r="DH325" s="109"/>
      <c r="DI325" s="109"/>
      <c r="DJ325" s="109"/>
      <c r="DK325" s="109"/>
      <c r="DL325" s="109"/>
      <c r="DM325" s="109"/>
      <c r="DN325" s="109"/>
    </row>
    <row r="326" spans="1:118" hidden="1" outlineLevel="1">
      <c r="A326" s="405" t="str">
        <f>A324</f>
        <v>[ESO Affiliate or Related Undertaking that do not trade / transact with the ESO 2]</v>
      </c>
      <c r="B326" s="108" t="s">
        <v>657</v>
      </c>
      <c r="C326" s="108"/>
      <c r="D326" s="108"/>
      <c r="E326" s="108"/>
      <c r="F326" s="108"/>
      <c r="G326" s="108"/>
      <c r="H326" s="108"/>
      <c r="I326" s="108"/>
      <c r="J326" s="104" t="s">
        <v>207</v>
      </c>
      <c r="K326" s="402">
        <f t="shared" ref="K326:O326" si="136">IFERROR(K325/K324,0)</f>
        <v>0</v>
      </c>
      <c r="L326" s="403">
        <f t="shared" si="136"/>
        <v>0</v>
      </c>
      <c r="M326" s="403">
        <f t="shared" si="136"/>
        <v>0</v>
      </c>
      <c r="N326" s="403">
        <f t="shared" si="136"/>
        <v>0</v>
      </c>
      <c r="O326" s="403">
        <f t="shared" si="136"/>
        <v>0</v>
      </c>
      <c r="P326" s="108"/>
      <c r="Q326" s="108"/>
      <c r="R326" s="108"/>
      <c r="S326" s="108"/>
      <c r="T326" s="108"/>
      <c r="U326" s="108"/>
      <c r="V326" s="108"/>
      <c r="W326" s="108"/>
      <c r="X326" s="108"/>
      <c r="Y326" s="108"/>
      <c r="Z326" s="108"/>
      <c r="AA326" s="108"/>
      <c r="AB326" s="108"/>
      <c r="AC326" s="108"/>
      <c r="AD326" s="109"/>
      <c r="AE326" s="109"/>
      <c r="AF326" s="109"/>
      <c r="AG326" s="109"/>
      <c r="AH326" s="109"/>
      <c r="AI326" s="109"/>
      <c r="AJ326" s="109"/>
      <c r="AK326" s="109"/>
      <c r="AL326" s="109"/>
      <c r="AM326" s="109"/>
      <c r="AN326" s="109"/>
      <c r="AO326" s="109"/>
      <c r="AP326" s="109"/>
      <c r="AQ326" s="108"/>
      <c r="AV326" s="108"/>
      <c r="AW326" s="109"/>
      <c r="AX326" s="109"/>
      <c r="AY326" s="109"/>
      <c r="AZ326" s="109"/>
      <c r="BA326" s="109"/>
      <c r="BB326" s="109"/>
      <c r="BC326" s="109"/>
      <c r="BD326" s="109"/>
      <c r="BE326" s="109"/>
      <c r="BF326" s="109"/>
      <c r="BG326" s="109"/>
      <c r="BH326" s="109"/>
      <c r="BI326" s="109"/>
      <c r="BO326" s="108"/>
      <c r="BP326" s="109"/>
      <c r="BQ326" s="109"/>
      <c r="BR326" s="109"/>
      <c r="BS326" s="109"/>
      <c r="BT326" s="109"/>
      <c r="BU326" s="109"/>
      <c r="BV326" s="109"/>
      <c r="BW326" s="109"/>
      <c r="BX326" s="109"/>
      <c r="BY326" s="109"/>
      <c r="BZ326" s="109"/>
      <c r="CA326" s="109"/>
      <c r="CB326" s="109"/>
      <c r="CH326" s="108"/>
      <c r="CI326" s="109"/>
      <c r="CJ326" s="109"/>
      <c r="CK326" s="109"/>
      <c r="CL326" s="109"/>
      <c r="CM326" s="109"/>
      <c r="CN326" s="109"/>
      <c r="CO326" s="109"/>
      <c r="CP326" s="109"/>
      <c r="CQ326" s="109"/>
      <c r="CR326" s="109"/>
      <c r="CS326" s="109"/>
      <c r="CT326" s="109"/>
      <c r="CU326" s="109"/>
      <c r="DA326" s="108"/>
      <c r="DB326" s="109"/>
      <c r="DC326" s="109"/>
      <c r="DD326" s="109"/>
      <c r="DE326" s="109"/>
      <c r="DF326" s="109"/>
      <c r="DG326" s="109"/>
      <c r="DH326" s="109"/>
      <c r="DI326" s="109"/>
      <c r="DJ326" s="109"/>
      <c r="DK326" s="109"/>
      <c r="DL326" s="109"/>
      <c r="DM326" s="109"/>
      <c r="DN326" s="109"/>
    </row>
    <row r="327" spans="1:118" hidden="1" outlineLevel="1">
      <c r="A327" s="404" t="s">
        <v>669</v>
      </c>
      <c r="B327" s="108" t="s">
        <v>656</v>
      </c>
      <c r="C327" s="108"/>
      <c r="D327" s="108"/>
      <c r="E327" s="108"/>
      <c r="F327" s="108"/>
      <c r="G327" s="108"/>
      <c r="H327" s="108"/>
      <c r="I327" s="108"/>
      <c r="J327" s="104" t="s">
        <v>219</v>
      </c>
      <c r="K327" s="394"/>
      <c r="L327" s="395"/>
      <c r="M327" s="395"/>
      <c r="N327" s="395"/>
      <c r="O327" s="395"/>
      <c r="P327" s="108"/>
      <c r="Q327" s="108"/>
      <c r="R327" s="108"/>
      <c r="S327" s="108"/>
      <c r="T327" s="108"/>
      <c r="U327" s="108"/>
      <c r="V327" s="108"/>
      <c r="W327" s="108"/>
      <c r="X327" s="108"/>
      <c r="Y327" s="108"/>
      <c r="Z327" s="108"/>
      <c r="AA327" s="108"/>
      <c r="AB327" s="108"/>
      <c r="AC327" s="108"/>
      <c r="AD327" s="109"/>
      <c r="AE327" s="109"/>
      <c r="AF327" s="109"/>
      <c r="AG327" s="109"/>
      <c r="AH327" s="109"/>
      <c r="AI327" s="109"/>
      <c r="AJ327" s="109"/>
      <c r="AK327" s="109"/>
      <c r="AL327" s="109"/>
      <c r="AM327" s="109"/>
      <c r="AN327" s="109"/>
      <c r="AO327" s="109"/>
      <c r="AP327" s="109"/>
      <c r="AQ327" s="108"/>
      <c r="AV327" s="108"/>
      <c r="AW327" s="109"/>
      <c r="AX327" s="109"/>
      <c r="AY327" s="109"/>
      <c r="AZ327" s="109"/>
      <c r="BA327" s="109"/>
      <c r="BB327" s="109"/>
      <c r="BC327" s="109"/>
      <c r="BD327" s="109"/>
      <c r="BE327" s="109"/>
      <c r="BF327" s="109"/>
      <c r="BG327" s="109"/>
      <c r="BH327" s="109"/>
      <c r="BI327" s="109"/>
      <c r="BO327" s="108"/>
      <c r="BP327" s="109"/>
      <c r="BQ327" s="109"/>
      <c r="BR327" s="109"/>
      <c r="BS327" s="109"/>
      <c r="BT327" s="109"/>
      <c r="BU327" s="109"/>
      <c r="BV327" s="109"/>
      <c r="BW327" s="109"/>
      <c r="BX327" s="109"/>
      <c r="BY327" s="109"/>
      <c r="BZ327" s="109"/>
      <c r="CA327" s="109"/>
      <c r="CB327" s="109"/>
      <c r="CH327" s="108"/>
      <c r="CI327" s="109"/>
      <c r="CJ327" s="109"/>
      <c r="CK327" s="109"/>
      <c r="CL327" s="109"/>
      <c r="CM327" s="109"/>
      <c r="CN327" s="109"/>
      <c r="CO327" s="109"/>
      <c r="CP327" s="109"/>
      <c r="CQ327" s="109"/>
      <c r="CR327" s="109"/>
      <c r="CS327" s="109"/>
      <c r="CT327" s="109"/>
      <c r="CU327" s="109"/>
      <c r="DA327" s="108"/>
      <c r="DB327" s="109"/>
      <c r="DC327" s="109"/>
      <c r="DD327" s="109"/>
      <c r="DE327" s="109"/>
      <c r="DF327" s="109"/>
      <c r="DG327" s="109"/>
      <c r="DH327" s="109"/>
      <c r="DI327" s="109"/>
      <c r="DJ327" s="109"/>
      <c r="DK327" s="109"/>
      <c r="DL327" s="109"/>
      <c r="DM327" s="109"/>
      <c r="DN327" s="109"/>
    </row>
    <row r="328" spans="1:118" hidden="1" outlineLevel="1">
      <c r="A328" s="405" t="str">
        <f>A327</f>
        <v>[ESO Affiliate or Related Undertaking that do not trade / transact with the ESO 3]</v>
      </c>
      <c r="B328" s="108" t="s">
        <v>639</v>
      </c>
      <c r="C328" s="108"/>
      <c r="D328" s="108"/>
      <c r="E328" s="108"/>
      <c r="F328" s="108"/>
      <c r="G328" s="108"/>
      <c r="H328" s="108"/>
      <c r="I328" s="108"/>
      <c r="J328" s="104" t="s">
        <v>219</v>
      </c>
      <c r="K328" s="394"/>
      <c r="L328" s="395"/>
      <c r="M328" s="395"/>
      <c r="N328" s="395"/>
      <c r="O328" s="395"/>
      <c r="P328" s="108"/>
      <c r="Q328" s="108"/>
      <c r="R328" s="108"/>
      <c r="S328" s="108"/>
      <c r="T328" s="108"/>
      <c r="U328" s="108"/>
      <c r="V328" s="108"/>
      <c r="W328" s="108"/>
      <c r="X328" s="108"/>
      <c r="Y328" s="108"/>
      <c r="Z328" s="108"/>
      <c r="AA328" s="108"/>
      <c r="AB328" s="108"/>
      <c r="AC328" s="108"/>
      <c r="AD328" s="109"/>
      <c r="AE328" s="109"/>
      <c r="AF328" s="109"/>
      <c r="AG328" s="109"/>
      <c r="AH328" s="109"/>
      <c r="AI328" s="109"/>
      <c r="AJ328" s="109"/>
      <c r="AK328" s="109"/>
      <c r="AL328" s="109"/>
      <c r="AM328" s="109"/>
      <c r="AN328" s="109"/>
      <c r="AO328" s="109"/>
      <c r="AP328" s="109"/>
      <c r="AQ328" s="108"/>
      <c r="AV328" s="108"/>
      <c r="AW328" s="109"/>
      <c r="AX328" s="109"/>
      <c r="AY328" s="109"/>
      <c r="AZ328" s="109"/>
      <c r="BA328" s="109"/>
      <c r="BB328" s="109"/>
      <c r="BC328" s="109"/>
      <c r="BD328" s="109"/>
      <c r="BE328" s="109"/>
      <c r="BF328" s="109"/>
      <c r="BG328" s="109"/>
      <c r="BH328" s="109"/>
      <c r="BI328" s="109"/>
      <c r="BO328" s="108"/>
      <c r="BP328" s="109"/>
      <c r="BQ328" s="109"/>
      <c r="BR328" s="109"/>
      <c r="BS328" s="109"/>
      <c r="BT328" s="109"/>
      <c r="BU328" s="109"/>
      <c r="BV328" s="109"/>
      <c r="BW328" s="109"/>
      <c r="BX328" s="109"/>
      <c r="BY328" s="109"/>
      <c r="BZ328" s="109"/>
      <c r="CA328" s="109"/>
      <c r="CB328" s="109"/>
      <c r="CH328" s="108"/>
      <c r="CI328" s="109"/>
      <c r="CJ328" s="109"/>
      <c r="CK328" s="109"/>
      <c r="CL328" s="109"/>
      <c r="CM328" s="109"/>
      <c r="CN328" s="109"/>
      <c r="CO328" s="109"/>
      <c r="CP328" s="109"/>
      <c r="CQ328" s="109"/>
      <c r="CR328" s="109"/>
      <c r="CS328" s="109"/>
      <c r="CT328" s="109"/>
      <c r="CU328" s="109"/>
      <c r="DA328" s="108"/>
      <c r="DB328" s="109"/>
      <c r="DC328" s="109"/>
      <c r="DD328" s="109"/>
      <c r="DE328" s="109"/>
      <c r="DF328" s="109"/>
      <c r="DG328" s="109"/>
      <c r="DH328" s="109"/>
      <c r="DI328" s="109"/>
      <c r="DJ328" s="109"/>
      <c r="DK328" s="109"/>
      <c r="DL328" s="109"/>
      <c r="DM328" s="109"/>
      <c r="DN328" s="109"/>
    </row>
    <row r="329" spans="1:118" hidden="1" outlineLevel="1">
      <c r="A329" s="405" t="str">
        <f>A327</f>
        <v>[ESO Affiliate or Related Undertaking that do not trade / transact with the ESO 3]</v>
      </c>
      <c r="B329" s="108" t="s">
        <v>657</v>
      </c>
      <c r="C329" s="108"/>
      <c r="D329" s="108"/>
      <c r="E329" s="108"/>
      <c r="F329" s="108"/>
      <c r="G329" s="108"/>
      <c r="H329" s="108"/>
      <c r="I329" s="108"/>
      <c r="J329" s="104" t="s">
        <v>207</v>
      </c>
      <c r="K329" s="402">
        <f t="shared" ref="K329:O329" si="137">IFERROR(K328/K327,0)</f>
        <v>0</v>
      </c>
      <c r="L329" s="403">
        <f t="shared" si="137"/>
        <v>0</v>
      </c>
      <c r="M329" s="403">
        <f t="shared" si="137"/>
        <v>0</v>
      </c>
      <c r="N329" s="403">
        <f t="shared" si="137"/>
        <v>0</v>
      </c>
      <c r="O329" s="403">
        <f t="shared" si="137"/>
        <v>0</v>
      </c>
      <c r="P329" s="108"/>
      <c r="Q329" s="108"/>
      <c r="R329" s="108"/>
      <c r="S329" s="108"/>
      <c r="T329" s="108"/>
      <c r="U329" s="108"/>
      <c r="V329" s="108"/>
      <c r="W329" s="108"/>
      <c r="X329" s="108"/>
      <c r="Y329" s="108"/>
      <c r="Z329" s="108"/>
      <c r="AA329" s="108"/>
      <c r="AB329" s="108"/>
      <c r="AC329" s="108"/>
      <c r="AD329" s="109"/>
      <c r="AE329" s="109"/>
      <c r="AF329" s="109"/>
      <c r="AG329" s="109"/>
      <c r="AH329" s="109"/>
      <c r="AI329" s="109"/>
      <c r="AJ329" s="109"/>
      <c r="AK329" s="109"/>
      <c r="AL329" s="109"/>
      <c r="AM329" s="109"/>
      <c r="AN329" s="109"/>
      <c r="AO329" s="109"/>
      <c r="AP329" s="109"/>
      <c r="AQ329" s="108"/>
      <c r="AV329" s="108"/>
      <c r="AW329" s="109"/>
      <c r="AX329" s="109"/>
      <c r="AY329" s="109"/>
      <c r="AZ329" s="109"/>
      <c r="BA329" s="109"/>
      <c r="BB329" s="109"/>
      <c r="BC329" s="109"/>
      <c r="BD329" s="109"/>
      <c r="BE329" s="109"/>
      <c r="BF329" s="109"/>
      <c r="BG329" s="109"/>
      <c r="BH329" s="109"/>
      <c r="BI329" s="109"/>
      <c r="BO329" s="108"/>
      <c r="BP329" s="109"/>
      <c r="BQ329" s="109"/>
      <c r="BR329" s="109"/>
      <c r="BS329" s="109"/>
      <c r="BT329" s="109"/>
      <c r="BU329" s="109"/>
      <c r="BV329" s="109"/>
      <c r="BW329" s="109"/>
      <c r="BX329" s="109"/>
      <c r="BY329" s="109"/>
      <c r="BZ329" s="109"/>
      <c r="CA329" s="109"/>
      <c r="CB329" s="109"/>
      <c r="CH329" s="108"/>
      <c r="CI329" s="109"/>
      <c r="CJ329" s="109"/>
      <c r="CK329" s="109"/>
      <c r="CL329" s="109"/>
      <c r="CM329" s="109"/>
      <c r="CN329" s="109"/>
      <c r="CO329" s="109"/>
      <c r="CP329" s="109"/>
      <c r="CQ329" s="109"/>
      <c r="CR329" s="109"/>
      <c r="CS329" s="109"/>
      <c r="CT329" s="109"/>
      <c r="CU329" s="109"/>
      <c r="DA329" s="108"/>
      <c r="DB329" s="109"/>
      <c r="DC329" s="109"/>
      <c r="DD329" s="109"/>
      <c r="DE329" s="109"/>
      <c r="DF329" s="109"/>
      <c r="DG329" s="109"/>
      <c r="DH329" s="109"/>
      <c r="DI329" s="109"/>
      <c r="DJ329" s="109"/>
      <c r="DK329" s="109"/>
      <c r="DL329" s="109"/>
      <c r="DM329" s="109"/>
      <c r="DN329" s="109"/>
    </row>
    <row r="330" spans="1:118" hidden="1" outlineLevel="1">
      <c r="A330" s="404" t="s">
        <v>662</v>
      </c>
      <c r="B330" s="108" t="s">
        <v>656</v>
      </c>
      <c r="C330" s="108"/>
      <c r="D330" s="108"/>
      <c r="E330" s="108"/>
      <c r="F330" s="108"/>
      <c r="G330" s="108"/>
      <c r="H330" s="108"/>
      <c r="I330" s="108"/>
      <c r="J330" s="104" t="s">
        <v>219</v>
      </c>
      <c r="K330" s="394"/>
      <c r="L330" s="395"/>
      <c r="M330" s="395"/>
      <c r="N330" s="395"/>
      <c r="O330" s="395"/>
      <c r="P330" s="108"/>
      <c r="Q330" s="108"/>
      <c r="R330" s="108"/>
      <c r="S330" s="108"/>
      <c r="T330" s="108"/>
      <c r="U330" s="108"/>
      <c r="V330" s="108"/>
      <c r="W330" s="108"/>
      <c r="X330" s="108"/>
      <c r="Y330" s="108"/>
      <c r="Z330" s="108"/>
      <c r="AA330" s="108"/>
      <c r="AB330" s="108"/>
      <c r="AC330" s="108"/>
      <c r="AD330" s="109"/>
      <c r="AE330" s="109"/>
      <c r="AF330" s="109"/>
      <c r="AG330" s="109"/>
      <c r="AH330" s="109"/>
      <c r="AI330" s="109"/>
      <c r="AJ330" s="109"/>
      <c r="AK330" s="109"/>
      <c r="AL330" s="109"/>
      <c r="AM330" s="109"/>
      <c r="AN330" s="109"/>
      <c r="AO330" s="109"/>
      <c r="AP330" s="109"/>
      <c r="AQ330" s="108"/>
      <c r="AV330" s="108"/>
      <c r="AW330" s="109"/>
      <c r="AX330" s="109"/>
      <c r="AY330" s="109"/>
      <c r="AZ330" s="109"/>
      <c r="BA330" s="109"/>
      <c r="BB330" s="109"/>
      <c r="BC330" s="109"/>
      <c r="BD330" s="109"/>
      <c r="BE330" s="109"/>
      <c r="BF330" s="109"/>
      <c r="BG330" s="109"/>
      <c r="BH330" s="109"/>
      <c r="BI330" s="109"/>
      <c r="BO330" s="108"/>
      <c r="BP330" s="109"/>
      <c r="BQ330" s="109"/>
      <c r="BR330" s="109"/>
      <c r="BS330" s="109"/>
      <c r="BT330" s="109"/>
      <c r="BU330" s="109"/>
      <c r="BV330" s="109"/>
      <c r="BW330" s="109"/>
      <c r="BX330" s="109"/>
      <c r="BY330" s="109"/>
      <c r="BZ330" s="109"/>
      <c r="CA330" s="109"/>
      <c r="CB330" s="109"/>
      <c r="CH330" s="108"/>
      <c r="CI330" s="109"/>
      <c r="CJ330" s="109"/>
      <c r="CK330" s="109"/>
      <c r="CL330" s="109"/>
      <c r="CM330" s="109"/>
      <c r="CN330" s="109"/>
      <c r="CO330" s="109"/>
      <c r="CP330" s="109"/>
      <c r="CQ330" s="109"/>
      <c r="CR330" s="109"/>
      <c r="CS330" s="109"/>
      <c r="CT330" s="109"/>
      <c r="CU330" s="109"/>
      <c r="DA330" s="108"/>
      <c r="DB330" s="109"/>
      <c r="DC330" s="109"/>
      <c r="DD330" s="109"/>
      <c r="DE330" s="109"/>
      <c r="DF330" s="109"/>
      <c r="DG330" s="109"/>
      <c r="DH330" s="109"/>
      <c r="DI330" s="109"/>
      <c r="DJ330" s="109"/>
      <c r="DK330" s="109"/>
      <c r="DL330" s="109"/>
      <c r="DM330" s="109"/>
      <c r="DN330" s="109"/>
    </row>
    <row r="331" spans="1:118" hidden="1" outlineLevel="1">
      <c r="A331" s="405" t="str">
        <f>A330</f>
        <v>[ESO Affiliate or Related Undertaking that do not trade / transact with the ESO 4]</v>
      </c>
      <c r="B331" s="108" t="s">
        <v>639</v>
      </c>
      <c r="C331" s="108"/>
      <c r="D331" s="108"/>
      <c r="E331" s="108"/>
      <c r="F331" s="108"/>
      <c r="G331" s="108"/>
      <c r="H331" s="108"/>
      <c r="I331" s="108"/>
      <c r="J331" s="104" t="s">
        <v>219</v>
      </c>
      <c r="K331" s="394"/>
      <c r="L331" s="395"/>
      <c r="M331" s="395"/>
      <c r="N331" s="395"/>
      <c r="O331" s="395"/>
      <c r="P331" s="108"/>
      <c r="Q331" s="108"/>
      <c r="R331" s="108"/>
      <c r="S331" s="108"/>
      <c r="T331" s="108"/>
      <c r="U331" s="108"/>
      <c r="V331" s="108"/>
      <c r="W331" s="108"/>
      <c r="X331" s="108"/>
      <c r="Y331" s="108"/>
      <c r="Z331" s="108"/>
      <c r="AA331" s="108"/>
      <c r="AB331" s="108"/>
      <c r="AC331" s="108"/>
      <c r="AD331" s="109"/>
      <c r="AE331" s="109"/>
      <c r="AF331" s="109"/>
      <c r="AG331" s="109"/>
      <c r="AH331" s="109"/>
      <c r="AI331" s="109"/>
      <c r="AJ331" s="109"/>
      <c r="AK331" s="109"/>
      <c r="AL331" s="109"/>
      <c r="AM331" s="109"/>
      <c r="AN331" s="109"/>
      <c r="AO331" s="109"/>
      <c r="AP331" s="109"/>
      <c r="AQ331" s="108"/>
      <c r="AV331" s="108"/>
      <c r="AW331" s="109"/>
      <c r="AX331" s="109"/>
      <c r="AY331" s="109"/>
      <c r="AZ331" s="109"/>
      <c r="BA331" s="109"/>
      <c r="BB331" s="109"/>
      <c r="BC331" s="109"/>
      <c r="BD331" s="109"/>
      <c r="BE331" s="109"/>
      <c r="BF331" s="109"/>
      <c r="BG331" s="109"/>
      <c r="BH331" s="109"/>
      <c r="BI331" s="109"/>
      <c r="BO331" s="108"/>
      <c r="BP331" s="109"/>
      <c r="BQ331" s="109"/>
      <c r="BR331" s="109"/>
      <c r="BS331" s="109"/>
      <c r="BT331" s="109"/>
      <c r="BU331" s="109"/>
      <c r="BV331" s="109"/>
      <c r="BW331" s="109"/>
      <c r="BX331" s="109"/>
      <c r="BY331" s="109"/>
      <c r="BZ331" s="109"/>
      <c r="CA331" s="109"/>
      <c r="CB331" s="109"/>
      <c r="CH331" s="108"/>
      <c r="CI331" s="109"/>
      <c r="CJ331" s="109"/>
      <c r="CK331" s="109"/>
      <c r="CL331" s="109"/>
      <c r="CM331" s="109"/>
      <c r="CN331" s="109"/>
      <c r="CO331" s="109"/>
      <c r="CP331" s="109"/>
      <c r="CQ331" s="109"/>
      <c r="CR331" s="109"/>
      <c r="CS331" s="109"/>
      <c r="CT331" s="109"/>
      <c r="CU331" s="109"/>
      <c r="DA331" s="108"/>
      <c r="DB331" s="109"/>
      <c r="DC331" s="109"/>
      <c r="DD331" s="109"/>
      <c r="DE331" s="109"/>
      <c r="DF331" s="109"/>
      <c r="DG331" s="109"/>
      <c r="DH331" s="109"/>
      <c r="DI331" s="109"/>
      <c r="DJ331" s="109"/>
      <c r="DK331" s="109"/>
      <c r="DL331" s="109"/>
      <c r="DM331" s="109"/>
      <c r="DN331" s="109"/>
    </row>
    <row r="332" spans="1:118" hidden="1" outlineLevel="1">
      <c r="A332" s="405" t="str">
        <f>A330</f>
        <v>[ESO Affiliate or Related Undertaking that do not trade / transact with the ESO 4]</v>
      </c>
      <c r="B332" s="108" t="s">
        <v>657</v>
      </c>
      <c r="C332" s="108"/>
      <c r="D332" s="108"/>
      <c r="E332" s="108"/>
      <c r="F332" s="108"/>
      <c r="G332" s="108"/>
      <c r="H332" s="108"/>
      <c r="I332" s="108"/>
      <c r="J332" s="104" t="s">
        <v>207</v>
      </c>
      <c r="K332" s="402">
        <f t="shared" ref="K332:O332" si="138">IFERROR(K331/K330,0)</f>
        <v>0</v>
      </c>
      <c r="L332" s="403">
        <f t="shared" si="138"/>
        <v>0</v>
      </c>
      <c r="M332" s="403">
        <f t="shared" si="138"/>
        <v>0</v>
      </c>
      <c r="N332" s="403">
        <f t="shared" si="138"/>
        <v>0</v>
      </c>
      <c r="O332" s="403">
        <f t="shared" si="138"/>
        <v>0</v>
      </c>
      <c r="P332" s="108"/>
      <c r="Q332" s="108"/>
      <c r="R332" s="108"/>
      <c r="S332" s="108"/>
      <c r="T332" s="108"/>
      <c r="U332" s="108"/>
      <c r="V332" s="108"/>
      <c r="W332" s="108"/>
      <c r="X332" s="108"/>
      <c r="Y332" s="108"/>
      <c r="Z332" s="108"/>
      <c r="AA332" s="108"/>
      <c r="AB332" s="108"/>
      <c r="AC332" s="108"/>
      <c r="AD332" s="109"/>
      <c r="AE332" s="109"/>
      <c r="AF332" s="109"/>
      <c r="AG332" s="109"/>
      <c r="AH332" s="109"/>
      <c r="AI332" s="109"/>
      <c r="AJ332" s="109"/>
      <c r="AK332" s="109"/>
      <c r="AL332" s="109"/>
      <c r="AM332" s="109"/>
      <c r="AN332" s="109"/>
      <c r="AO332" s="109"/>
      <c r="AP332" s="109"/>
      <c r="AQ332" s="108"/>
      <c r="AV332" s="108"/>
      <c r="AW332" s="109"/>
      <c r="AX332" s="109"/>
      <c r="AY332" s="109"/>
      <c r="AZ332" s="109"/>
      <c r="BA332" s="109"/>
      <c r="BB332" s="109"/>
      <c r="BC332" s="109"/>
      <c r="BD332" s="109"/>
      <c r="BE332" s="109"/>
      <c r="BF332" s="109"/>
      <c r="BG332" s="109"/>
      <c r="BH332" s="109"/>
      <c r="BI332" s="109"/>
      <c r="BO332" s="108"/>
      <c r="BP332" s="109"/>
      <c r="BQ332" s="109"/>
      <c r="BR332" s="109"/>
      <c r="BS332" s="109"/>
      <c r="BT332" s="109"/>
      <c r="BU332" s="109"/>
      <c r="BV332" s="109"/>
      <c r="BW332" s="109"/>
      <c r="BX332" s="109"/>
      <c r="BY332" s="109"/>
      <c r="BZ332" s="109"/>
      <c r="CA332" s="109"/>
      <c r="CB332" s="109"/>
      <c r="CH332" s="108"/>
      <c r="CI332" s="109"/>
      <c r="CJ332" s="109"/>
      <c r="CK332" s="109"/>
      <c r="CL332" s="109"/>
      <c r="CM332" s="109"/>
      <c r="CN332" s="109"/>
      <c r="CO332" s="109"/>
      <c r="CP332" s="109"/>
      <c r="CQ332" s="109"/>
      <c r="CR332" s="109"/>
      <c r="CS332" s="109"/>
      <c r="CT332" s="109"/>
      <c r="CU332" s="109"/>
      <c r="DA332" s="108"/>
      <c r="DB332" s="109"/>
      <c r="DC332" s="109"/>
      <c r="DD332" s="109"/>
      <c r="DE332" s="109"/>
      <c r="DF332" s="109"/>
      <c r="DG332" s="109"/>
      <c r="DH332" s="109"/>
      <c r="DI332" s="109"/>
      <c r="DJ332" s="109"/>
      <c r="DK332" s="109"/>
      <c r="DL332" s="109"/>
      <c r="DM332" s="109"/>
      <c r="DN332" s="109"/>
    </row>
    <row r="333" spans="1:118" hidden="1" outlineLevel="1">
      <c r="A333" s="404" t="s">
        <v>663</v>
      </c>
      <c r="B333" s="108" t="s">
        <v>656</v>
      </c>
      <c r="C333" s="108"/>
      <c r="D333" s="108"/>
      <c r="E333" s="108"/>
      <c r="F333" s="108"/>
      <c r="G333" s="108"/>
      <c r="H333" s="108"/>
      <c r="I333" s="108"/>
      <c r="J333" s="104" t="s">
        <v>219</v>
      </c>
      <c r="K333" s="394"/>
      <c r="L333" s="395"/>
      <c r="M333" s="395"/>
      <c r="N333" s="395"/>
      <c r="O333" s="395"/>
      <c r="P333" s="108"/>
      <c r="Q333" s="108"/>
      <c r="R333" s="108"/>
      <c r="S333" s="108"/>
      <c r="T333" s="108"/>
      <c r="U333" s="108"/>
      <c r="V333" s="108"/>
      <c r="W333" s="108"/>
      <c r="X333" s="108"/>
      <c r="Y333" s="108"/>
      <c r="Z333" s="108"/>
      <c r="AA333" s="108"/>
      <c r="AB333" s="108"/>
      <c r="AC333" s="108"/>
      <c r="AD333" s="109"/>
      <c r="AE333" s="109"/>
      <c r="AF333" s="109"/>
      <c r="AG333" s="109"/>
      <c r="AH333" s="109"/>
      <c r="AI333" s="109"/>
      <c r="AJ333" s="109"/>
      <c r="AK333" s="109"/>
      <c r="AL333" s="109"/>
      <c r="AM333" s="109"/>
      <c r="AN333" s="109"/>
      <c r="AO333" s="109"/>
      <c r="AP333" s="109"/>
      <c r="AQ333" s="108"/>
      <c r="AV333" s="108"/>
      <c r="AW333" s="109"/>
      <c r="AX333" s="109"/>
      <c r="AY333" s="109"/>
      <c r="AZ333" s="109"/>
      <c r="BA333" s="109"/>
      <c r="BB333" s="109"/>
      <c r="BC333" s="109"/>
      <c r="BD333" s="109"/>
      <c r="BE333" s="109"/>
      <c r="BF333" s="109"/>
      <c r="BG333" s="109"/>
      <c r="BH333" s="109"/>
      <c r="BI333" s="109"/>
      <c r="BO333" s="108"/>
      <c r="BP333" s="109"/>
      <c r="BQ333" s="109"/>
      <c r="BR333" s="109"/>
      <c r="BS333" s="109"/>
      <c r="BT333" s="109"/>
      <c r="BU333" s="109"/>
      <c r="BV333" s="109"/>
      <c r="BW333" s="109"/>
      <c r="BX333" s="109"/>
      <c r="BY333" s="109"/>
      <c r="BZ333" s="109"/>
      <c r="CA333" s="109"/>
      <c r="CB333" s="109"/>
      <c r="CH333" s="108"/>
      <c r="CI333" s="109"/>
      <c r="CJ333" s="109"/>
      <c r="CK333" s="109"/>
      <c r="CL333" s="109"/>
      <c r="CM333" s="109"/>
      <c r="CN333" s="109"/>
      <c r="CO333" s="109"/>
      <c r="CP333" s="109"/>
      <c r="CQ333" s="109"/>
      <c r="CR333" s="109"/>
      <c r="CS333" s="109"/>
      <c r="CT333" s="109"/>
      <c r="CU333" s="109"/>
      <c r="DA333" s="108"/>
      <c r="DB333" s="109"/>
      <c r="DC333" s="109"/>
      <c r="DD333" s="109"/>
      <c r="DE333" s="109"/>
      <c r="DF333" s="109"/>
      <c r="DG333" s="109"/>
      <c r="DH333" s="109"/>
      <c r="DI333" s="109"/>
      <c r="DJ333" s="109"/>
      <c r="DK333" s="109"/>
      <c r="DL333" s="109"/>
      <c r="DM333" s="109"/>
      <c r="DN333" s="109"/>
    </row>
    <row r="334" spans="1:118" hidden="1" outlineLevel="1">
      <c r="A334" s="405" t="str">
        <f>A333</f>
        <v>[ESO Affiliate or Related Undertaking that do not trade / transact with the ESO 5]</v>
      </c>
      <c r="B334" s="108" t="s">
        <v>639</v>
      </c>
      <c r="C334" s="108"/>
      <c r="D334" s="108"/>
      <c r="E334" s="108"/>
      <c r="F334" s="108"/>
      <c r="G334" s="108"/>
      <c r="H334" s="108"/>
      <c r="I334" s="108"/>
      <c r="J334" s="104" t="s">
        <v>219</v>
      </c>
      <c r="K334" s="394"/>
      <c r="L334" s="395"/>
      <c r="M334" s="395"/>
      <c r="N334" s="395"/>
      <c r="O334" s="395"/>
      <c r="P334" s="108"/>
      <c r="Q334" s="108"/>
      <c r="R334" s="108"/>
      <c r="S334" s="108"/>
      <c r="T334" s="108"/>
      <c r="U334" s="108"/>
      <c r="V334" s="108"/>
      <c r="W334" s="108"/>
      <c r="X334" s="108"/>
      <c r="Y334" s="108"/>
      <c r="Z334" s="108"/>
      <c r="AA334" s="108"/>
      <c r="AB334" s="108"/>
      <c r="AC334" s="108"/>
      <c r="AD334" s="109"/>
      <c r="AE334" s="109"/>
      <c r="AF334" s="109"/>
      <c r="AG334" s="109"/>
      <c r="AH334" s="109"/>
      <c r="AI334" s="109"/>
      <c r="AJ334" s="109"/>
      <c r="AK334" s="109"/>
      <c r="AL334" s="109"/>
      <c r="AM334" s="109"/>
      <c r="AN334" s="109"/>
      <c r="AO334" s="109"/>
      <c r="AP334" s="109"/>
      <c r="AQ334" s="108"/>
      <c r="AV334" s="108"/>
      <c r="AW334" s="109"/>
      <c r="AX334" s="109"/>
      <c r="AY334" s="109"/>
      <c r="AZ334" s="109"/>
      <c r="BA334" s="109"/>
      <c r="BB334" s="109"/>
      <c r="BC334" s="109"/>
      <c r="BD334" s="109"/>
      <c r="BE334" s="109"/>
      <c r="BF334" s="109"/>
      <c r="BG334" s="109"/>
      <c r="BH334" s="109"/>
      <c r="BI334" s="109"/>
      <c r="BO334" s="108"/>
      <c r="BP334" s="109"/>
      <c r="BQ334" s="109"/>
      <c r="BR334" s="109"/>
      <c r="BS334" s="109"/>
      <c r="BT334" s="109"/>
      <c r="BU334" s="109"/>
      <c r="BV334" s="109"/>
      <c r="BW334" s="109"/>
      <c r="BX334" s="109"/>
      <c r="BY334" s="109"/>
      <c r="BZ334" s="109"/>
      <c r="CA334" s="109"/>
      <c r="CB334" s="109"/>
      <c r="CH334" s="108"/>
      <c r="CI334" s="109"/>
      <c r="CJ334" s="109"/>
      <c r="CK334" s="109"/>
      <c r="CL334" s="109"/>
      <c r="CM334" s="109"/>
      <c r="CN334" s="109"/>
      <c r="CO334" s="109"/>
      <c r="CP334" s="109"/>
      <c r="CQ334" s="109"/>
      <c r="CR334" s="109"/>
      <c r="CS334" s="109"/>
      <c r="CT334" s="109"/>
      <c r="CU334" s="109"/>
      <c r="DA334" s="108"/>
      <c r="DB334" s="109"/>
      <c r="DC334" s="109"/>
      <c r="DD334" s="109"/>
      <c r="DE334" s="109"/>
      <c r="DF334" s="109"/>
      <c r="DG334" s="109"/>
      <c r="DH334" s="109"/>
      <c r="DI334" s="109"/>
      <c r="DJ334" s="109"/>
      <c r="DK334" s="109"/>
      <c r="DL334" s="109"/>
      <c r="DM334" s="109"/>
      <c r="DN334" s="109"/>
    </row>
    <row r="335" spans="1:118" hidden="1" outlineLevel="1">
      <c r="A335" s="405" t="str">
        <f>A333</f>
        <v>[ESO Affiliate or Related Undertaking that do not trade / transact with the ESO 5]</v>
      </c>
      <c r="B335" s="108" t="s">
        <v>657</v>
      </c>
      <c r="C335" s="108"/>
      <c r="D335" s="108"/>
      <c r="E335" s="108"/>
      <c r="F335" s="108"/>
      <c r="G335" s="108"/>
      <c r="H335" s="108"/>
      <c r="I335" s="108"/>
      <c r="J335" s="104" t="s">
        <v>207</v>
      </c>
      <c r="K335" s="402">
        <f t="shared" ref="K335:O335" si="139">IFERROR(K334/K333,0)</f>
        <v>0</v>
      </c>
      <c r="L335" s="403">
        <f t="shared" si="139"/>
        <v>0</v>
      </c>
      <c r="M335" s="403">
        <f t="shared" si="139"/>
        <v>0</v>
      </c>
      <c r="N335" s="403">
        <f t="shared" si="139"/>
        <v>0</v>
      </c>
      <c r="O335" s="403">
        <f t="shared" si="139"/>
        <v>0</v>
      </c>
      <c r="P335" s="108"/>
      <c r="Q335" s="108"/>
      <c r="R335" s="108"/>
      <c r="S335" s="108"/>
      <c r="T335" s="108"/>
      <c r="U335" s="108"/>
      <c r="V335" s="108"/>
      <c r="W335" s="108"/>
      <c r="X335" s="108"/>
      <c r="Y335" s="108"/>
      <c r="Z335" s="108"/>
      <c r="AA335" s="108"/>
      <c r="AB335" s="108"/>
      <c r="AC335" s="108"/>
      <c r="AD335" s="109"/>
      <c r="AE335" s="109"/>
      <c r="AF335" s="109"/>
      <c r="AG335" s="109"/>
      <c r="AH335" s="109"/>
      <c r="AI335" s="109"/>
      <c r="AJ335" s="109"/>
      <c r="AK335" s="109"/>
      <c r="AL335" s="109"/>
      <c r="AM335" s="109"/>
      <c r="AN335" s="109"/>
      <c r="AO335" s="109"/>
      <c r="AP335" s="109"/>
      <c r="AQ335" s="108"/>
      <c r="AV335" s="108"/>
      <c r="AW335" s="109"/>
      <c r="AX335" s="109"/>
      <c r="AY335" s="109"/>
      <c r="AZ335" s="109"/>
      <c r="BA335" s="109"/>
      <c r="BB335" s="109"/>
      <c r="BC335" s="109"/>
      <c r="BD335" s="109"/>
      <c r="BE335" s="109"/>
      <c r="BF335" s="109"/>
      <c r="BG335" s="109"/>
      <c r="BH335" s="109"/>
      <c r="BI335" s="109"/>
      <c r="BO335" s="108"/>
      <c r="BP335" s="109"/>
      <c r="BQ335" s="109"/>
      <c r="BR335" s="109"/>
      <c r="BS335" s="109"/>
      <c r="BT335" s="109"/>
      <c r="BU335" s="109"/>
      <c r="BV335" s="109"/>
      <c r="BW335" s="109"/>
      <c r="BX335" s="109"/>
      <c r="BY335" s="109"/>
      <c r="BZ335" s="109"/>
      <c r="CA335" s="109"/>
      <c r="CB335" s="109"/>
      <c r="CH335" s="108"/>
      <c r="CI335" s="109"/>
      <c r="CJ335" s="109"/>
      <c r="CK335" s="109"/>
      <c r="CL335" s="109"/>
      <c r="CM335" s="109"/>
      <c r="CN335" s="109"/>
      <c r="CO335" s="109"/>
      <c r="CP335" s="109"/>
      <c r="CQ335" s="109"/>
      <c r="CR335" s="109"/>
      <c r="CS335" s="109"/>
      <c r="CT335" s="109"/>
      <c r="CU335" s="109"/>
      <c r="DA335" s="108"/>
      <c r="DB335" s="109"/>
      <c r="DC335" s="109"/>
      <c r="DD335" s="109"/>
      <c r="DE335" s="109"/>
      <c r="DF335" s="109"/>
      <c r="DG335" s="109"/>
      <c r="DH335" s="109"/>
      <c r="DI335" s="109"/>
      <c r="DJ335" s="109"/>
      <c r="DK335" s="109"/>
      <c r="DL335" s="109"/>
      <c r="DM335" s="109"/>
      <c r="DN335" s="109"/>
    </row>
    <row r="336" spans="1:118" hidden="1" outlineLevel="1">
      <c r="A336" s="404" t="s">
        <v>664</v>
      </c>
      <c r="B336" s="108" t="s">
        <v>656</v>
      </c>
      <c r="C336" s="108"/>
      <c r="D336" s="108"/>
      <c r="E336" s="108"/>
      <c r="F336" s="108"/>
      <c r="G336" s="108"/>
      <c r="H336" s="108"/>
      <c r="I336" s="108"/>
      <c r="J336" s="104" t="s">
        <v>219</v>
      </c>
      <c r="K336" s="394"/>
      <c r="L336" s="395"/>
      <c r="M336" s="395"/>
      <c r="N336" s="395"/>
      <c r="O336" s="395"/>
      <c r="P336" s="108"/>
      <c r="Q336" s="108"/>
      <c r="R336" s="108"/>
      <c r="S336" s="108"/>
      <c r="T336" s="108"/>
      <c r="U336" s="108"/>
      <c r="V336" s="108"/>
      <c r="W336" s="108"/>
      <c r="X336" s="108"/>
      <c r="Y336" s="108"/>
      <c r="Z336" s="108"/>
      <c r="AA336" s="108"/>
      <c r="AB336" s="108"/>
      <c r="AC336" s="108"/>
      <c r="AD336" s="109"/>
      <c r="AE336" s="109"/>
      <c r="AF336" s="109"/>
      <c r="AG336" s="109"/>
      <c r="AH336" s="109"/>
      <c r="AI336" s="109"/>
      <c r="AJ336" s="109"/>
      <c r="AK336" s="109"/>
      <c r="AL336" s="109"/>
      <c r="AM336" s="109"/>
      <c r="AN336" s="109"/>
      <c r="AO336" s="109"/>
      <c r="AP336" s="109"/>
      <c r="AQ336" s="108"/>
      <c r="AV336" s="108"/>
      <c r="AW336" s="109"/>
      <c r="AX336" s="109"/>
      <c r="AY336" s="109"/>
      <c r="AZ336" s="109"/>
      <c r="BA336" s="109"/>
      <c r="BB336" s="109"/>
      <c r="BC336" s="109"/>
      <c r="BD336" s="109"/>
      <c r="BE336" s="109"/>
      <c r="BF336" s="109"/>
      <c r="BG336" s="109"/>
      <c r="BH336" s="109"/>
      <c r="BI336" s="109"/>
      <c r="BO336" s="108"/>
      <c r="BP336" s="109"/>
      <c r="BQ336" s="109"/>
      <c r="BR336" s="109"/>
      <c r="BS336" s="109"/>
      <c r="BT336" s="109"/>
      <c r="BU336" s="109"/>
      <c r="BV336" s="109"/>
      <c r="BW336" s="109"/>
      <c r="BX336" s="109"/>
      <c r="BY336" s="109"/>
      <c r="BZ336" s="109"/>
      <c r="CA336" s="109"/>
      <c r="CB336" s="109"/>
      <c r="CH336" s="108"/>
      <c r="CI336" s="109"/>
      <c r="CJ336" s="109"/>
      <c r="CK336" s="109"/>
      <c r="CL336" s="109"/>
      <c r="CM336" s="109"/>
      <c r="CN336" s="109"/>
      <c r="CO336" s="109"/>
      <c r="CP336" s="109"/>
      <c r="CQ336" s="109"/>
      <c r="CR336" s="109"/>
      <c r="CS336" s="109"/>
      <c r="CT336" s="109"/>
      <c r="CU336" s="109"/>
      <c r="DA336" s="108"/>
      <c r="DB336" s="109"/>
      <c r="DC336" s="109"/>
      <c r="DD336" s="109"/>
      <c r="DE336" s="109"/>
      <c r="DF336" s="109"/>
      <c r="DG336" s="109"/>
      <c r="DH336" s="109"/>
      <c r="DI336" s="109"/>
      <c r="DJ336" s="109"/>
      <c r="DK336" s="109"/>
      <c r="DL336" s="109"/>
      <c r="DM336" s="109"/>
      <c r="DN336" s="109"/>
    </row>
    <row r="337" spans="1:118" hidden="1" outlineLevel="1">
      <c r="A337" s="405" t="str">
        <f>A336</f>
        <v>[ESO Affiliate or Related Undertaking that do not trade / transact with the ESO 6]</v>
      </c>
      <c r="B337" s="108" t="s">
        <v>639</v>
      </c>
      <c r="C337" s="108"/>
      <c r="D337" s="108"/>
      <c r="E337" s="108"/>
      <c r="F337" s="108"/>
      <c r="G337" s="108"/>
      <c r="H337" s="108"/>
      <c r="I337" s="108"/>
      <c r="J337" s="104" t="s">
        <v>219</v>
      </c>
      <c r="K337" s="394"/>
      <c r="L337" s="395"/>
      <c r="M337" s="395"/>
      <c r="N337" s="395"/>
      <c r="O337" s="395"/>
      <c r="P337" s="108"/>
      <c r="Q337" s="108"/>
      <c r="R337" s="108"/>
      <c r="S337" s="108"/>
      <c r="T337" s="108"/>
      <c r="U337" s="108"/>
      <c r="V337" s="108"/>
      <c r="W337" s="108"/>
      <c r="X337" s="108"/>
      <c r="Y337" s="108"/>
      <c r="Z337" s="108"/>
      <c r="AA337" s="108"/>
      <c r="AB337" s="108"/>
      <c r="AC337" s="108"/>
      <c r="AD337" s="109"/>
      <c r="AE337" s="109"/>
      <c r="AF337" s="109"/>
      <c r="AG337" s="109"/>
      <c r="AH337" s="109"/>
      <c r="AI337" s="109"/>
      <c r="AJ337" s="109"/>
      <c r="AK337" s="109"/>
      <c r="AL337" s="109"/>
      <c r="AM337" s="109"/>
      <c r="AN337" s="109"/>
      <c r="AO337" s="109"/>
      <c r="AP337" s="109"/>
      <c r="AQ337" s="108"/>
      <c r="AV337" s="108"/>
      <c r="AW337" s="109"/>
      <c r="AX337" s="109"/>
      <c r="AY337" s="109"/>
      <c r="AZ337" s="109"/>
      <c r="BA337" s="109"/>
      <c r="BB337" s="109"/>
      <c r="BC337" s="109"/>
      <c r="BD337" s="109"/>
      <c r="BE337" s="109"/>
      <c r="BF337" s="109"/>
      <c r="BG337" s="109"/>
      <c r="BH337" s="109"/>
      <c r="BI337" s="109"/>
      <c r="BO337" s="108"/>
      <c r="BP337" s="109"/>
      <c r="BQ337" s="109"/>
      <c r="BR337" s="109"/>
      <c r="BS337" s="109"/>
      <c r="BT337" s="109"/>
      <c r="BU337" s="109"/>
      <c r="BV337" s="109"/>
      <c r="BW337" s="109"/>
      <c r="BX337" s="109"/>
      <c r="BY337" s="109"/>
      <c r="BZ337" s="109"/>
      <c r="CA337" s="109"/>
      <c r="CB337" s="109"/>
      <c r="CH337" s="108"/>
      <c r="CI337" s="109"/>
      <c r="CJ337" s="109"/>
      <c r="CK337" s="109"/>
      <c r="CL337" s="109"/>
      <c r="CM337" s="109"/>
      <c r="CN337" s="109"/>
      <c r="CO337" s="109"/>
      <c r="CP337" s="109"/>
      <c r="CQ337" s="109"/>
      <c r="CR337" s="109"/>
      <c r="CS337" s="109"/>
      <c r="CT337" s="109"/>
      <c r="CU337" s="109"/>
      <c r="DA337" s="108"/>
      <c r="DB337" s="109"/>
      <c r="DC337" s="109"/>
      <c r="DD337" s="109"/>
      <c r="DE337" s="109"/>
      <c r="DF337" s="109"/>
      <c r="DG337" s="109"/>
      <c r="DH337" s="109"/>
      <c r="DI337" s="109"/>
      <c r="DJ337" s="109"/>
      <c r="DK337" s="109"/>
      <c r="DL337" s="109"/>
      <c r="DM337" s="109"/>
      <c r="DN337" s="109"/>
    </row>
    <row r="338" spans="1:118" hidden="1" outlineLevel="1">
      <c r="A338" s="405" t="str">
        <f>A336</f>
        <v>[ESO Affiliate or Related Undertaking that do not trade / transact with the ESO 6]</v>
      </c>
      <c r="B338" s="108" t="s">
        <v>657</v>
      </c>
      <c r="C338" s="108"/>
      <c r="D338" s="108"/>
      <c r="E338" s="108"/>
      <c r="F338" s="108"/>
      <c r="G338" s="108"/>
      <c r="H338" s="108"/>
      <c r="I338" s="108"/>
      <c r="J338" s="104" t="s">
        <v>207</v>
      </c>
      <c r="K338" s="402">
        <f t="shared" ref="K338:O338" si="140">IFERROR(K337/K336,0)</f>
        <v>0</v>
      </c>
      <c r="L338" s="403">
        <f t="shared" si="140"/>
        <v>0</v>
      </c>
      <c r="M338" s="403">
        <f t="shared" si="140"/>
        <v>0</v>
      </c>
      <c r="N338" s="403">
        <f t="shared" si="140"/>
        <v>0</v>
      </c>
      <c r="O338" s="403">
        <f t="shared" si="140"/>
        <v>0</v>
      </c>
      <c r="P338" s="108"/>
      <c r="Q338" s="108"/>
      <c r="R338" s="108"/>
      <c r="S338" s="108"/>
      <c r="T338" s="108"/>
      <c r="U338" s="108"/>
      <c r="V338" s="108"/>
      <c r="W338" s="108"/>
      <c r="X338" s="108"/>
      <c r="Y338" s="108"/>
      <c r="Z338" s="108"/>
      <c r="AA338" s="108"/>
      <c r="AB338" s="108"/>
      <c r="AC338" s="108"/>
      <c r="AD338" s="109"/>
      <c r="AE338" s="109"/>
      <c r="AF338" s="109"/>
      <c r="AG338" s="109"/>
      <c r="AH338" s="109"/>
      <c r="AI338" s="109"/>
      <c r="AJ338" s="109"/>
      <c r="AK338" s="109"/>
      <c r="AL338" s="109"/>
      <c r="AM338" s="109"/>
      <c r="AN338" s="109"/>
      <c r="AO338" s="109"/>
      <c r="AP338" s="109"/>
      <c r="AQ338" s="108"/>
      <c r="AV338" s="108"/>
      <c r="AW338" s="109"/>
      <c r="AX338" s="109"/>
      <c r="AY338" s="109"/>
      <c r="AZ338" s="109"/>
      <c r="BA338" s="109"/>
      <c r="BB338" s="109"/>
      <c r="BC338" s="109"/>
      <c r="BD338" s="109"/>
      <c r="BE338" s="109"/>
      <c r="BF338" s="109"/>
      <c r="BG338" s="109"/>
      <c r="BH338" s="109"/>
      <c r="BI338" s="109"/>
      <c r="BO338" s="108"/>
      <c r="BP338" s="109"/>
      <c r="BQ338" s="109"/>
      <c r="BR338" s="109"/>
      <c r="BS338" s="109"/>
      <c r="BT338" s="109"/>
      <c r="BU338" s="109"/>
      <c r="BV338" s="109"/>
      <c r="BW338" s="109"/>
      <c r="BX338" s="109"/>
      <c r="BY338" s="109"/>
      <c r="BZ338" s="109"/>
      <c r="CA338" s="109"/>
      <c r="CB338" s="109"/>
      <c r="CH338" s="108"/>
      <c r="CI338" s="109"/>
      <c r="CJ338" s="109"/>
      <c r="CK338" s="109"/>
      <c r="CL338" s="109"/>
      <c r="CM338" s="109"/>
      <c r="CN338" s="109"/>
      <c r="CO338" s="109"/>
      <c r="CP338" s="109"/>
      <c r="CQ338" s="109"/>
      <c r="CR338" s="109"/>
      <c r="CS338" s="109"/>
      <c r="CT338" s="109"/>
      <c r="CU338" s="109"/>
      <c r="DA338" s="108"/>
      <c r="DB338" s="109"/>
      <c r="DC338" s="109"/>
      <c r="DD338" s="109"/>
      <c r="DE338" s="109"/>
      <c r="DF338" s="109"/>
      <c r="DG338" s="109"/>
      <c r="DH338" s="109"/>
      <c r="DI338" s="109"/>
      <c r="DJ338" s="109"/>
      <c r="DK338" s="109"/>
      <c r="DL338" s="109"/>
      <c r="DM338" s="109"/>
      <c r="DN338" s="109"/>
    </row>
    <row r="339" spans="1:118" hidden="1" outlineLevel="1">
      <c r="A339" s="108" t="s">
        <v>665</v>
      </c>
      <c r="B339" s="108" t="s">
        <v>656</v>
      </c>
      <c r="C339" s="108"/>
      <c r="D339" s="108"/>
      <c r="E339" s="108"/>
      <c r="F339" s="108"/>
      <c r="G339" s="108"/>
      <c r="H339" s="108"/>
      <c r="I339" s="108"/>
      <c r="J339" s="104" t="s">
        <v>219</v>
      </c>
      <c r="K339" s="394"/>
      <c r="L339" s="395"/>
      <c r="M339" s="395"/>
      <c r="N339" s="395"/>
      <c r="O339" s="395"/>
      <c r="P339" s="108"/>
      <c r="Q339" s="108"/>
      <c r="R339" s="108"/>
      <c r="S339" s="108"/>
      <c r="T339" s="108"/>
      <c r="U339" s="108"/>
      <c r="V339" s="108"/>
      <c r="W339" s="108"/>
      <c r="X339" s="108"/>
      <c r="Y339" s="108"/>
      <c r="Z339" s="108"/>
      <c r="AA339" s="108"/>
      <c r="AB339" s="108"/>
      <c r="AC339" s="108"/>
      <c r="AD339" s="109"/>
      <c r="AE339" s="109"/>
      <c r="AF339" s="109"/>
      <c r="AG339" s="109"/>
      <c r="AH339" s="109"/>
      <c r="AI339" s="109"/>
      <c r="AJ339" s="109"/>
      <c r="AK339" s="109"/>
      <c r="AL339" s="109"/>
      <c r="AM339" s="109"/>
      <c r="AN339" s="109"/>
      <c r="AO339" s="109"/>
      <c r="AP339" s="109"/>
      <c r="AQ339" s="108"/>
      <c r="AV339" s="108"/>
      <c r="AW339" s="109"/>
      <c r="AX339" s="109"/>
      <c r="AY339" s="109"/>
      <c r="AZ339" s="109"/>
      <c r="BA339" s="109"/>
      <c r="BB339" s="109"/>
      <c r="BC339" s="109"/>
      <c r="BD339" s="109"/>
      <c r="BE339" s="109"/>
      <c r="BF339" s="109"/>
      <c r="BG339" s="109"/>
      <c r="BH339" s="109"/>
      <c r="BI339" s="109"/>
      <c r="BO339" s="108"/>
      <c r="BP339" s="109"/>
      <c r="BQ339" s="109"/>
      <c r="BR339" s="109"/>
      <c r="BS339" s="109"/>
      <c r="BT339" s="109"/>
      <c r="BU339" s="109"/>
      <c r="BV339" s="109"/>
      <c r="BW339" s="109"/>
      <c r="BX339" s="109"/>
      <c r="BY339" s="109"/>
      <c r="BZ339" s="109"/>
      <c r="CA339" s="109"/>
      <c r="CB339" s="109"/>
      <c r="CH339" s="108"/>
      <c r="CI339" s="109"/>
      <c r="CJ339" s="109"/>
      <c r="CK339" s="109"/>
      <c r="CL339" s="109"/>
      <c r="CM339" s="109"/>
      <c r="CN339" s="109"/>
      <c r="CO339" s="109"/>
      <c r="CP339" s="109"/>
      <c r="CQ339" s="109"/>
      <c r="CR339" s="109"/>
      <c r="CS339" s="109"/>
      <c r="CT339" s="109"/>
      <c r="CU339" s="109"/>
      <c r="DA339" s="108"/>
      <c r="DB339" s="109"/>
      <c r="DC339" s="109"/>
      <c r="DD339" s="109"/>
      <c r="DE339" s="109"/>
      <c r="DF339" s="109"/>
      <c r="DG339" s="109"/>
      <c r="DH339" s="109"/>
      <c r="DI339" s="109"/>
      <c r="DJ339" s="109"/>
      <c r="DK339" s="109"/>
      <c r="DL339" s="109"/>
      <c r="DM339" s="109"/>
      <c r="DN339" s="109"/>
    </row>
    <row r="340" spans="1:118" hidden="1" outlineLevel="1">
      <c r="A340" s="108" t="s">
        <v>665</v>
      </c>
      <c r="B340" s="108" t="s">
        <v>639</v>
      </c>
      <c r="C340" s="108"/>
      <c r="D340" s="108"/>
      <c r="E340" s="108"/>
      <c r="F340" s="108"/>
      <c r="G340" s="108"/>
      <c r="H340" s="108"/>
      <c r="I340" s="108"/>
      <c r="J340" s="104" t="s">
        <v>219</v>
      </c>
      <c r="K340" s="394"/>
      <c r="L340" s="395"/>
      <c r="M340" s="395"/>
      <c r="N340" s="395"/>
      <c r="O340" s="395"/>
      <c r="P340" s="108"/>
      <c r="Q340" s="108"/>
      <c r="R340" s="108"/>
      <c r="S340" s="108"/>
      <c r="T340" s="108"/>
      <c r="U340" s="108"/>
      <c r="V340" s="108"/>
      <c r="W340" s="108"/>
      <c r="X340" s="108"/>
      <c r="Y340" s="108"/>
      <c r="Z340" s="108"/>
      <c r="AA340" s="108"/>
      <c r="AB340" s="108"/>
      <c r="AC340" s="108"/>
      <c r="AD340" s="109"/>
      <c r="AE340" s="109"/>
      <c r="AF340" s="109"/>
      <c r="AG340" s="109"/>
      <c r="AH340" s="109"/>
      <c r="AI340" s="109"/>
      <c r="AJ340" s="109"/>
      <c r="AK340" s="109"/>
      <c r="AL340" s="109"/>
      <c r="AM340" s="109"/>
      <c r="AN340" s="109"/>
      <c r="AO340" s="109"/>
      <c r="AP340" s="109"/>
      <c r="AQ340" s="108"/>
      <c r="AV340" s="108"/>
      <c r="AW340" s="109"/>
      <c r="AX340" s="109"/>
      <c r="AY340" s="109"/>
      <c r="AZ340" s="109"/>
      <c r="BA340" s="109"/>
      <c r="BB340" s="109"/>
      <c r="BC340" s="109"/>
      <c r="BD340" s="109"/>
      <c r="BE340" s="109"/>
      <c r="BF340" s="109"/>
      <c r="BG340" s="109"/>
      <c r="BH340" s="109"/>
      <c r="BI340" s="109"/>
      <c r="BO340" s="108"/>
      <c r="BP340" s="109"/>
      <c r="BQ340" s="109"/>
      <c r="BR340" s="109"/>
      <c r="BS340" s="109"/>
      <c r="BT340" s="109"/>
      <c r="BU340" s="109"/>
      <c r="BV340" s="109"/>
      <c r="BW340" s="109"/>
      <c r="BX340" s="109"/>
      <c r="BY340" s="109"/>
      <c r="BZ340" s="109"/>
      <c r="CA340" s="109"/>
      <c r="CB340" s="109"/>
      <c r="CH340" s="108"/>
      <c r="CI340" s="109"/>
      <c r="CJ340" s="109"/>
      <c r="CK340" s="109"/>
      <c r="CL340" s="109"/>
      <c r="CM340" s="109"/>
      <c r="CN340" s="109"/>
      <c r="CO340" s="109"/>
      <c r="CP340" s="109"/>
      <c r="CQ340" s="109"/>
      <c r="CR340" s="109"/>
      <c r="CS340" s="109"/>
      <c r="CT340" s="109"/>
      <c r="CU340" s="109"/>
      <c r="DA340" s="108"/>
      <c r="DB340" s="109"/>
      <c r="DC340" s="109"/>
      <c r="DD340" s="109"/>
      <c r="DE340" s="109"/>
      <c r="DF340" s="109"/>
      <c r="DG340" s="109"/>
      <c r="DH340" s="109"/>
      <c r="DI340" s="109"/>
      <c r="DJ340" s="109"/>
      <c r="DK340" s="109"/>
      <c r="DL340" s="109"/>
      <c r="DM340" s="109"/>
      <c r="DN340" s="109"/>
    </row>
    <row r="341" spans="1:118" hidden="1" outlineLevel="1">
      <c r="A341" s="108" t="s">
        <v>665</v>
      </c>
      <c r="B341" s="108" t="s">
        <v>657</v>
      </c>
      <c r="C341" s="108"/>
      <c r="D341" s="108"/>
      <c r="E341" s="108"/>
      <c r="F341" s="108"/>
      <c r="G341" s="108"/>
      <c r="H341" s="108"/>
      <c r="I341" s="108"/>
      <c r="J341" s="104" t="s">
        <v>207</v>
      </c>
      <c r="K341" s="402">
        <f t="shared" ref="K341:O341" si="141">IFERROR(K340/K339,0)</f>
        <v>0</v>
      </c>
      <c r="L341" s="403">
        <f t="shared" si="141"/>
        <v>0</v>
      </c>
      <c r="M341" s="403">
        <f t="shared" si="141"/>
        <v>0</v>
      </c>
      <c r="N341" s="403">
        <f t="shared" si="141"/>
        <v>0</v>
      </c>
      <c r="O341" s="403">
        <f t="shared" si="141"/>
        <v>0</v>
      </c>
      <c r="P341" s="108"/>
      <c r="Q341" s="108"/>
      <c r="R341" s="108"/>
      <c r="S341" s="108"/>
      <c r="T341" s="108"/>
      <c r="U341" s="108"/>
      <c r="V341" s="108"/>
      <c r="W341" s="108"/>
      <c r="X341" s="108"/>
      <c r="Y341" s="108"/>
      <c r="Z341" s="108"/>
      <c r="AA341" s="108"/>
      <c r="AB341" s="108"/>
      <c r="AC341" s="108"/>
      <c r="AD341" s="109"/>
      <c r="AE341" s="109"/>
      <c r="AF341" s="109"/>
      <c r="AG341" s="109"/>
      <c r="AH341" s="109"/>
      <c r="AI341" s="109"/>
      <c r="AJ341" s="109"/>
      <c r="AK341" s="109"/>
      <c r="AL341" s="109"/>
      <c r="AM341" s="109"/>
      <c r="AN341" s="109"/>
      <c r="AO341" s="109"/>
      <c r="AP341" s="109"/>
      <c r="AQ341" s="108"/>
      <c r="AV341" s="108"/>
      <c r="AW341" s="109"/>
      <c r="AX341" s="109"/>
      <c r="AY341" s="109"/>
      <c r="AZ341" s="109"/>
      <c r="BA341" s="109"/>
      <c r="BB341" s="109"/>
      <c r="BC341" s="109"/>
      <c r="BD341" s="109"/>
      <c r="BE341" s="109"/>
      <c r="BF341" s="109"/>
      <c r="BG341" s="109"/>
      <c r="BH341" s="109"/>
      <c r="BI341" s="109"/>
      <c r="BO341" s="108"/>
      <c r="BP341" s="109"/>
      <c r="BQ341" s="109"/>
      <c r="BR341" s="109"/>
      <c r="BS341" s="109"/>
      <c r="BT341" s="109"/>
      <c r="BU341" s="109"/>
      <c r="BV341" s="109"/>
      <c r="BW341" s="109"/>
      <c r="BX341" s="109"/>
      <c r="BY341" s="109"/>
      <c r="BZ341" s="109"/>
      <c r="CA341" s="109"/>
      <c r="CB341" s="109"/>
      <c r="CH341" s="108"/>
      <c r="CI341" s="109"/>
      <c r="CJ341" s="109"/>
      <c r="CK341" s="109"/>
      <c r="CL341" s="109"/>
      <c r="CM341" s="109"/>
      <c r="CN341" s="109"/>
      <c r="CO341" s="109"/>
      <c r="CP341" s="109"/>
      <c r="CQ341" s="109"/>
      <c r="CR341" s="109"/>
      <c r="CS341" s="109"/>
      <c r="CT341" s="109"/>
      <c r="CU341" s="109"/>
      <c r="DA341" s="108"/>
      <c r="DB341" s="109"/>
      <c r="DC341" s="109"/>
      <c r="DD341" s="109"/>
      <c r="DE341" s="109"/>
      <c r="DF341" s="109"/>
      <c r="DG341" s="109"/>
      <c r="DH341" s="109"/>
      <c r="DI341" s="109"/>
      <c r="DJ341" s="109"/>
      <c r="DK341" s="109"/>
      <c r="DL341" s="109"/>
      <c r="DM341" s="109"/>
      <c r="DN341" s="109"/>
    </row>
    <row r="342" spans="1:118" hidden="1" outlineLevel="1">
      <c r="A342" s="108" t="s">
        <v>666</v>
      </c>
      <c r="B342" s="108"/>
      <c r="C342" s="108"/>
      <c r="D342" s="108"/>
      <c r="E342" s="108"/>
      <c r="F342" s="108"/>
      <c r="G342" s="108"/>
      <c r="H342" s="108"/>
      <c r="I342" s="108"/>
      <c r="J342" s="104"/>
      <c r="K342" s="406">
        <f t="shared" ref="K342:O342" si="142">IF(K317&gt;0,IF(K339&gt;=0.75*SUM(K317,K321,K324,K327,K330,K333,K336,K339),"Allowed", "Disallowed"),0)</f>
        <v>0</v>
      </c>
      <c r="L342" s="406">
        <f t="shared" si="142"/>
        <v>0</v>
      </c>
      <c r="M342" s="406">
        <f t="shared" si="142"/>
        <v>0</v>
      </c>
      <c r="N342" s="406">
        <f t="shared" si="142"/>
        <v>0</v>
      </c>
      <c r="O342" s="406">
        <f t="shared" si="142"/>
        <v>0</v>
      </c>
      <c r="P342" s="108"/>
      <c r="Q342" s="108"/>
      <c r="R342" s="108"/>
      <c r="S342" s="108"/>
      <c r="T342" s="108"/>
      <c r="U342" s="108"/>
      <c r="V342" s="108"/>
      <c r="W342" s="108"/>
      <c r="X342" s="108"/>
      <c r="Y342" s="108"/>
      <c r="Z342" s="108"/>
      <c r="AA342" s="108"/>
      <c r="AB342" s="108"/>
      <c r="AC342" s="108"/>
      <c r="AD342" s="109"/>
      <c r="AE342" s="109"/>
      <c r="AF342" s="109"/>
      <c r="AG342" s="109"/>
      <c r="AH342" s="109"/>
      <c r="AI342" s="109"/>
      <c r="AJ342" s="109"/>
      <c r="AK342" s="109"/>
      <c r="AL342" s="109"/>
      <c r="AM342" s="109"/>
      <c r="AN342" s="109"/>
      <c r="AO342" s="109"/>
      <c r="AP342" s="109"/>
      <c r="AQ342" s="108"/>
      <c r="AV342" s="108"/>
      <c r="AW342" s="109"/>
      <c r="AX342" s="109"/>
      <c r="AY342" s="109"/>
      <c r="AZ342" s="109"/>
      <c r="BA342" s="109"/>
      <c r="BB342" s="109"/>
      <c r="BC342" s="109"/>
      <c r="BD342" s="109"/>
      <c r="BE342" s="109"/>
      <c r="BF342" s="109"/>
      <c r="BG342" s="109"/>
      <c r="BH342" s="109"/>
      <c r="BI342" s="109"/>
      <c r="BO342" s="108"/>
      <c r="BP342" s="109"/>
      <c r="BQ342" s="109"/>
      <c r="BR342" s="109"/>
      <c r="BS342" s="109"/>
      <c r="BT342" s="109"/>
      <c r="BU342" s="109"/>
      <c r="BV342" s="109"/>
      <c r="BW342" s="109"/>
      <c r="BX342" s="109"/>
      <c r="BY342" s="109"/>
      <c r="BZ342" s="109"/>
      <c r="CA342" s="109"/>
      <c r="CB342" s="109"/>
      <c r="CH342" s="108"/>
      <c r="CI342" s="109"/>
      <c r="CJ342" s="109"/>
      <c r="CK342" s="109"/>
      <c r="CL342" s="109"/>
      <c r="CM342" s="109"/>
      <c r="CN342" s="109"/>
      <c r="CO342" s="109"/>
      <c r="CP342" s="109"/>
      <c r="CQ342" s="109"/>
      <c r="CR342" s="109"/>
      <c r="CS342" s="109"/>
      <c r="CT342" s="109"/>
      <c r="CU342" s="109"/>
      <c r="DA342" s="108"/>
      <c r="DB342" s="109"/>
      <c r="DC342" s="109"/>
      <c r="DD342" s="109"/>
      <c r="DE342" s="109"/>
      <c r="DF342" s="109"/>
      <c r="DG342" s="109"/>
      <c r="DH342" s="109"/>
      <c r="DI342" s="109"/>
      <c r="DJ342" s="109"/>
      <c r="DK342" s="109"/>
      <c r="DL342" s="109"/>
      <c r="DM342" s="109"/>
      <c r="DN342" s="109"/>
    </row>
    <row r="343" spans="1:118" collapsed="1">
      <c r="A343" s="108"/>
      <c r="B343" s="108"/>
      <c r="C343" s="108"/>
      <c r="D343" s="108"/>
      <c r="E343" s="108"/>
      <c r="F343" s="108"/>
      <c r="G343" s="108"/>
      <c r="H343" s="108"/>
      <c r="I343" s="108"/>
      <c r="J343" s="104"/>
      <c r="K343" s="109"/>
      <c r="L343" s="109"/>
      <c r="M343" s="109"/>
      <c r="N343" s="109"/>
      <c r="O343" s="109"/>
      <c r="P343" s="108"/>
      <c r="Q343" s="108"/>
      <c r="R343" s="108"/>
      <c r="S343" s="108"/>
      <c r="T343" s="108"/>
      <c r="U343" s="108"/>
      <c r="V343" s="108"/>
      <c r="W343" s="108"/>
      <c r="X343" s="108"/>
      <c r="Y343" s="108"/>
      <c r="Z343" s="108"/>
      <c r="AA343" s="108"/>
      <c r="AB343" s="108"/>
      <c r="AC343" s="108"/>
      <c r="AD343" s="109"/>
      <c r="AE343" s="109"/>
      <c r="AF343" s="109"/>
      <c r="AG343" s="109"/>
      <c r="AH343" s="109"/>
      <c r="AI343" s="109"/>
      <c r="AJ343" s="109"/>
      <c r="AK343" s="109"/>
      <c r="AL343" s="109"/>
      <c r="AM343" s="109"/>
      <c r="AN343" s="109"/>
      <c r="AO343" s="109"/>
      <c r="AP343" s="109"/>
      <c r="AQ343" s="108"/>
      <c r="AV343" s="108"/>
      <c r="AW343" s="109"/>
      <c r="AX343" s="109"/>
      <c r="AY343" s="109"/>
      <c r="AZ343" s="109"/>
      <c r="BA343" s="109"/>
      <c r="BB343" s="109"/>
      <c r="BC343" s="109"/>
      <c r="BD343" s="109"/>
      <c r="BE343" s="109"/>
      <c r="BF343" s="109"/>
      <c r="BG343" s="109"/>
      <c r="BH343" s="109"/>
      <c r="BI343" s="109"/>
      <c r="BO343" s="108"/>
      <c r="BP343" s="109"/>
      <c r="BQ343" s="109"/>
      <c r="BR343" s="109"/>
      <c r="BS343" s="109"/>
      <c r="BT343" s="109"/>
      <c r="BU343" s="109"/>
      <c r="BV343" s="109"/>
      <c r="BW343" s="109"/>
      <c r="BX343" s="109"/>
      <c r="BY343" s="109"/>
      <c r="BZ343" s="109"/>
      <c r="CA343" s="109"/>
      <c r="CB343" s="109"/>
      <c r="CH343" s="108"/>
      <c r="CI343" s="109"/>
      <c r="CJ343" s="109"/>
      <c r="CK343" s="109"/>
      <c r="CL343" s="109"/>
      <c r="CM343" s="109"/>
      <c r="CN343" s="109"/>
      <c r="CO343" s="109"/>
      <c r="CP343" s="109"/>
      <c r="CQ343" s="109"/>
      <c r="CR343" s="109"/>
      <c r="CS343" s="109"/>
      <c r="CT343" s="109"/>
      <c r="CU343" s="109"/>
      <c r="DA343" s="108"/>
      <c r="DB343" s="109"/>
      <c r="DC343" s="109"/>
      <c r="DD343" s="109"/>
      <c r="DE343" s="109"/>
      <c r="DF343" s="109"/>
      <c r="DG343" s="109"/>
      <c r="DH343" s="109"/>
      <c r="DI343" s="109"/>
      <c r="DJ343" s="109"/>
      <c r="DK343" s="109"/>
      <c r="DL343" s="109"/>
      <c r="DM343" s="109"/>
      <c r="DN343" s="109"/>
    </row>
    <row r="344" spans="1:118" hidden="1" outlineLevel="1">
      <c r="A344" s="407" t="str">
        <f>A28</f>
        <v>[Related Party 12]</v>
      </c>
      <c r="B344" s="108"/>
      <c r="C344" s="108"/>
      <c r="D344" s="108"/>
      <c r="E344" s="108"/>
      <c r="F344" s="108"/>
      <c r="G344" s="108"/>
      <c r="H344" s="108"/>
      <c r="I344" s="108"/>
      <c r="J344" s="104"/>
      <c r="K344" s="109"/>
      <c r="L344" s="109"/>
      <c r="M344" s="109"/>
      <c r="N344" s="109"/>
      <c r="O344" s="109"/>
      <c r="P344" s="108"/>
      <c r="Q344" s="108"/>
      <c r="R344" s="108"/>
      <c r="S344" s="108"/>
      <c r="T344" s="108"/>
      <c r="U344" s="108"/>
      <c r="V344" s="108"/>
      <c r="W344" s="108"/>
      <c r="X344" s="108"/>
      <c r="Y344" s="108"/>
      <c r="Z344" s="108"/>
      <c r="AA344" s="108"/>
      <c r="AB344" s="108"/>
      <c r="AC344" s="108"/>
      <c r="AD344" s="109"/>
      <c r="AE344" s="109"/>
      <c r="AF344" s="109"/>
      <c r="AG344" s="109"/>
      <c r="AH344" s="109"/>
      <c r="AI344" s="109"/>
      <c r="AJ344" s="109"/>
      <c r="AK344" s="109"/>
      <c r="AL344" s="109"/>
      <c r="AM344" s="109"/>
      <c r="AN344" s="109"/>
      <c r="AO344" s="109"/>
      <c r="AP344" s="109"/>
      <c r="AQ344" s="108"/>
      <c r="AV344" s="108"/>
      <c r="AW344" s="109"/>
      <c r="AX344" s="109"/>
      <c r="AY344" s="109"/>
      <c r="AZ344" s="109"/>
      <c r="BA344" s="109"/>
      <c r="BB344" s="109"/>
      <c r="BC344" s="109"/>
      <c r="BD344" s="109"/>
      <c r="BE344" s="109"/>
      <c r="BF344" s="109"/>
      <c r="BG344" s="109"/>
      <c r="BH344" s="109"/>
      <c r="BI344" s="109"/>
      <c r="BO344" s="108"/>
      <c r="BP344" s="109"/>
      <c r="BQ344" s="109"/>
      <c r="BR344" s="109"/>
      <c r="BS344" s="109"/>
      <c r="BT344" s="109"/>
      <c r="BU344" s="109"/>
      <c r="BV344" s="109"/>
      <c r="BW344" s="109"/>
      <c r="BX344" s="109"/>
      <c r="BY344" s="109"/>
      <c r="BZ344" s="109"/>
      <c r="CA344" s="109"/>
      <c r="CB344" s="109"/>
      <c r="CH344" s="108"/>
      <c r="CI344" s="109"/>
      <c r="CJ344" s="109"/>
      <c r="CK344" s="109"/>
      <c r="CL344" s="109"/>
      <c r="CM344" s="109"/>
      <c r="CN344" s="109"/>
      <c r="CO344" s="109"/>
      <c r="CP344" s="109"/>
      <c r="CQ344" s="109"/>
      <c r="CR344" s="109"/>
      <c r="CS344" s="109"/>
      <c r="CT344" s="109"/>
      <c r="CU344" s="109"/>
      <c r="DA344" s="108"/>
      <c r="DB344" s="109"/>
      <c r="DC344" s="109"/>
      <c r="DD344" s="109"/>
      <c r="DE344" s="109"/>
      <c r="DF344" s="109"/>
      <c r="DG344" s="109"/>
      <c r="DH344" s="109"/>
      <c r="DI344" s="109"/>
      <c r="DJ344" s="109"/>
      <c r="DK344" s="109"/>
      <c r="DL344" s="109"/>
      <c r="DM344" s="109"/>
      <c r="DN344" s="109"/>
    </row>
    <row r="345" spans="1:118" hidden="1" outlineLevel="1">
      <c r="A345" s="108" t="s">
        <v>655</v>
      </c>
      <c r="B345" s="108" t="s">
        <v>656</v>
      </c>
      <c r="C345" s="108"/>
      <c r="D345" s="108"/>
      <c r="E345" s="108"/>
      <c r="F345" s="108"/>
      <c r="G345" s="108"/>
      <c r="H345" s="108"/>
      <c r="I345" s="108"/>
      <c r="J345" s="104" t="s">
        <v>219</v>
      </c>
      <c r="K345" s="394"/>
      <c r="L345" s="395"/>
      <c r="M345" s="395"/>
      <c r="N345" s="395"/>
      <c r="O345" s="395"/>
      <c r="P345" s="108"/>
      <c r="Q345" s="108"/>
      <c r="R345" s="108"/>
      <c r="S345" s="108"/>
      <c r="T345" s="108"/>
      <c r="U345" s="108"/>
      <c r="V345" s="108"/>
      <c r="W345" s="108"/>
      <c r="X345" s="108"/>
      <c r="Y345" s="108"/>
      <c r="Z345" s="108"/>
      <c r="AA345" s="108"/>
      <c r="AB345" s="108"/>
      <c r="AC345" s="108"/>
      <c r="AD345" s="109"/>
      <c r="AE345" s="109"/>
      <c r="AF345" s="109"/>
      <c r="AG345" s="109"/>
      <c r="AH345" s="109"/>
      <c r="AI345" s="109"/>
      <c r="AJ345" s="109"/>
      <c r="AK345" s="109"/>
      <c r="AL345" s="109"/>
      <c r="AM345" s="109"/>
      <c r="AN345" s="109"/>
      <c r="AO345" s="109"/>
      <c r="AP345" s="109"/>
      <c r="AQ345" s="108"/>
      <c r="AV345" s="108"/>
      <c r="AW345" s="109"/>
      <c r="AX345" s="109"/>
      <c r="AY345" s="109"/>
      <c r="AZ345" s="109"/>
      <c r="BA345" s="109"/>
      <c r="BB345" s="109"/>
      <c r="BC345" s="109"/>
      <c r="BD345" s="109"/>
      <c r="BE345" s="109"/>
      <c r="BF345" s="109"/>
      <c r="BG345" s="109"/>
      <c r="BH345" s="109"/>
      <c r="BI345" s="109"/>
      <c r="BO345" s="108"/>
      <c r="BP345" s="109"/>
      <c r="BQ345" s="109"/>
      <c r="BR345" s="109"/>
      <c r="BS345" s="109"/>
      <c r="BT345" s="109"/>
      <c r="BU345" s="109"/>
      <c r="BV345" s="109"/>
      <c r="BW345" s="109"/>
      <c r="BX345" s="109"/>
      <c r="BY345" s="109"/>
      <c r="BZ345" s="109"/>
      <c r="CA345" s="109"/>
      <c r="CB345" s="109"/>
      <c r="CH345" s="108"/>
      <c r="CI345" s="109"/>
      <c r="CJ345" s="109"/>
      <c r="CK345" s="109"/>
      <c r="CL345" s="109"/>
      <c r="CM345" s="109"/>
      <c r="CN345" s="109"/>
      <c r="CO345" s="109"/>
      <c r="CP345" s="109"/>
      <c r="CQ345" s="109"/>
      <c r="CR345" s="109"/>
      <c r="CS345" s="109"/>
      <c r="CT345" s="109"/>
      <c r="CU345" s="109"/>
      <c r="DA345" s="108"/>
      <c r="DB345" s="109"/>
      <c r="DC345" s="109"/>
      <c r="DD345" s="109"/>
      <c r="DE345" s="109"/>
      <c r="DF345" s="109"/>
      <c r="DG345" s="109"/>
      <c r="DH345" s="109"/>
      <c r="DI345" s="109"/>
      <c r="DJ345" s="109"/>
      <c r="DK345" s="109"/>
      <c r="DL345" s="109"/>
      <c r="DM345" s="109"/>
      <c r="DN345" s="109"/>
    </row>
    <row r="346" spans="1:118" hidden="1" outlineLevel="1">
      <c r="A346" s="108" t="s">
        <v>655</v>
      </c>
      <c r="B346" s="108" t="s">
        <v>639</v>
      </c>
      <c r="C346" s="108"/>
      <c r="D346" s="108"/>
      <c r="E346" s="108"/>
      <c r="F346" s="108"/>
      <c r="G346" s="108"/>
      <c r="H346" s="108"/>
      <c r="I346" s="108"/>
      <c r="J346" s="104" t="s">
        <v>219</v>
      </c>
      <c r="K346" s="394"/>
      <c r="L346" s="395"/>
      <c r="M346" s="395"/>
      <c r="N346" s="395"/>
      <c r="O346" s="395"/>
      <c r="P346" s="108"/>
      <c r="Q346" s="108"/>
      <c r="R346" s="108"/>
      <c r="S346" s="108"/>
      <c r="T346" s="108"/>
      <c r="U346" s="108"/>
      <c r="V346" s="108"/>
      <c r="W346" s="108"/>
      <c r="X346" s="108"/>
      <c r="Y346" s="108"/>
      <c r="Z346" s="108"/>
      <c r="AA346" s="108"/>
      <c r="AB346" s="108"/>
      <c r="AC346" s="108"/>
      <c r="AD346" s="109"/>
      <c r="AE346" s="109"/>
      <c r="AF346" s="109"/>
      <c r="AG346" s="109"/>
      <c r="AH346" s="109"/>
      <c r="AI346" s="109"/>
      <c r="AJ346" s="109"/>
      <c r="AK346" s="109"/>
      <c r="AL346" s="109"/>
      <c r="AM346" s="109"/>
      <c r="AN346" s="109"/>
      <c r="AO346" s="109"/>
      <c r="AP346" s="109"/>
      <c r="AQ346" s="108"/>
      <c r="AV346" s="108"/>
      <c r="AW346" s="109"/>
      <c r="AX346" s="109"/>
      <c r="AY346" s="109"/>
      <c r="AZ346" s="109"/>
      <c r="BA346" s="109"/>
      <c r="BB346" s="109"/>
      <c r="BC346" s="109"/>
      <c r="BD346" s="109"/>
      <c r="BE346" s="109"/>
      <c r="BF346" s="109"/>
      <c r="BG346" s="109"/>
      <c r="BH346" s="109"/>
      <c r="BI346" s="109"/>
      <c r="BO346" s="108"/>
      <c r="BP346" s="109"/>
      <c r="BQ346" s="109"/>
      <c r="BR346" s="109"/>
      <c r="BS346" s="109"/>
      <c r="BT346" s="109"/>
      <c r="BU346" s="109"/>
      <c r="BV346" s="109"/>
      <c r="BW346" s="109"/>
      <c r="BX346" s="109"/>
      <c r="BY346" s="109"/>
      <c r="BZ346" s="109"/>
      <c r="CA346" s="109"/>
      <c r="CB346" s="109"/>
      <c r="CH346" s="108"/>
      <c r="CI346" s="109"/>
      <c r="CJ346" s="109"/>
      <c r="CK346" s="109"/>
      <c r="CL346" s="109"/>
      <c r="CM346" s="109"/>
      <c r="CN346" s="109"/>
      <c r="CO346" s="109"/>
      <c r="CP346" s="109"/>
      <c r="CQ346" s="109"/>
      <c r="CR346" s="109"/>
      <c r="CS346" s="109"/>
      <c r="CT346" s="109"/>
      <c r="CU346" s="109"/>
      <c r="DA346" s="108"/>
      <c r="DB346" s="109"/>
      <c r="DC346" s="109"/>
      <c r="DD346" s="109"/>
      <c r="DE346" s="109"/>
      <c r="DF346" s="109"/>
      <c r="DG346" s="109"/>
      <c r="DH346" s="109"/>
      <c r="DI346" s="109"/>
      <c r="DJ346" s="109"/>
      <c r="DK346" s="109"/>
      <c r="DL346" s="109"/>
      <c r="DM346" s="109"/>
      <c r="DN346" s="109"/>
    </row>
    <row r="347" spans="1:118" hidden="1" outlineLevel="1">
      <c r="A347" s="108" t="s">
        <v>655</v>
      </c>
      <c r="B347" s="108" t="s">
        <v>657</v>
      </c>
      <c r="C347" s="108"/>
      <c r="D347" s="108"/>
      <c r="E347" s="108"/>
      <c r="F347" s="108"/>
      <c r="G347" s="108"/>
      <c r="H347" s="108"/>
      <c r="I347" s="108"/>
      <c r="J347" s="104" t="s">
        <v>207</v>
      </c>
      <c r="K347" s="402">
        <f t="shared" ref="K347:O347" si="143">IFERROR(K346/K345,0)</f>
        <v>0</v>
      </c>
      <c r="L347" s="403">
        <f t="shared" si="143"/>
        <v>0</v>
      </c>
      <c r="M347" s="403">
        <f t="shared" si="143"/>
        <v>0</v>
      </c>
      <c r="N347" s="403">
        <f t="shared" si="143"/>
        <v>0</v>
      </c>
      <c r="O347" s="403">
        <f t="shared" si="143"/>
        <v>0</v>
      </c>
      <c r="P347" s="108"/>
      <c r="Q347" s="108"/>
      <c r="R347" s="108"/>
      <c r="S347" s="108"/>
      <c r="T347" s="108"/>
      <c r="U347" s="108"/>
      <c r="V347" s="108"/>
      <c r="W347" s="108"/>
      <c r="X347" s="108"/>
      <c r="Y347" s="108"/>
      <c r="Z347" s="108"/>
      <c r="AA347" s="108"/>
      <c r="AB347" s="108"/>
      <c r="AC347" s="108"/>
      <c r="AD347" s="109"/>
      <c r="AE347" s="109"/>
      <c r="AF347" s="109"/>
      <c r="AG347" s="109"/>
      <c r="AH347" s="109"/>
      <c r="AI347" s="109"/>
      <c r="AJ347" s="109"/>
      <c r="AK347" s="109"/>
      <c r="AL347" s="109"/>
      <c r="AM347" s="109"/>
      <c r="AN347" s="109"/>
      <c r="AO347" s="109"/>
      <c r="AP347" s="109"/>
      <c r="AQ347" s="108"/>
      <c r="AV347" s="108"/>
      <c r="AW347" s="109"/>
      <c r="AX347" s="109"/>
      <c r="AY347" s="109"/>
      <c r="AZ347" s="109"/>
      <c r="BA347" s="109"/>
      <c r="BB347" s="109"/>
      <c r="BC347" s="109"/>
      <c r="BD347" s="109"/>
      <c r="BE347" s="109"/>
      <c r="BF347" s="109"/>
      <c r="BG347" s="109"/>
      <c r="BH347" s="109"/>
      <c r="BI347" s="109"/>
      <c r="BO347" s="108"/>
      <c r="BP347" s="109"/>
      <c r="BQ347" s="109"/>
      <c r="BR347" s="109"/>
      <c r="BS347" s="109"/>
      <c r="BT347" s="109"/>
      <c r="BU347" s="109"/>
      <c r="BV347" s="109"/>
      <c r="BW347" s="109"/>
      <c r="BX347" s="109"/>
      <c r="BY347" s="109"/>
      <c r="BZ347" s="109"/>
      <c r="CA347" s="109"/>
      <c r="CB347" s="109"/>
      <c r="CH347" s="108"/>
      <c r="CI347" s="109"/>
      <c r="CJ347" s="109"/>
      <c r="CK347" s="109"/>
      <c r="CL347" s="109"/>
      <c r="CM347" s="109"/>
      <c r="CN347" s="109"/>
      <c r="CO347" s="109"/>
      <c r="CP347" s="109"/>
      <c r="CQ347" s="109"/>
      <c r="CR347" s="109"/>
      <c r="CS347" s="109"/>
      <c r="CT347" s="109"/>
      <c r="CU347" s="109"/>
      <c r="DA347" s="108"/>
      <c r="DB347" s="109"/>
      <c r="DC347" s="109"/>
      <c r="DD347" s="109"/>
      <c r="DE347" s="109"/>
      <c r="DF347" s="109"/>
      <c r="DG347" s="109"/>
      <c r="DH347" s="109"/>
      <c r="DI347" s="109"/>
      <c r="DJ347" s="109"/>
      <c r="DK347" s="109"/>
      <c r="DL347" s="109"/>
      <c r="DM347" s="109"/>
      <c r="DN347" s="109"/>
    </row>
    <row r="348" spans="1:118" hidden="1" outlineLevel="1">
      <c r="A348" s="108" t="s">
        <v>658</v>
      </c>
      <c r="B348" s="108" t="s">
        <v>639</v>
      </c>
      <c r="C348" s="108"/>
      <c r="D348" s="108"/>
      <c r="E348" s="108"/>
      <c r="F348" s="108"/>
      <c r="G348" s="108"/>
      <c r="H348" s="108"/>
      <c r="I348" s="108"/>
      <c r="J348" s="104" t="s">
        <v>219</v>
      </c>
      <c r="K348" s="394"/>
      <c r="L348" s="395"/>
      <c r="M348" s="395"/>
      <c r="N348" s="395"/>
      <c r="O348" s="395"/>
      <c r="P348" s="108"/>
      <c r="Q348" s="108"/>
      <c r="R348" s="108"/>
      <c r="S348" s="108"/>
      <c r="T348" s="108"/>
      <c r="U348" s="108"/>
      <c r="V348" s="108"/>
      <c r="W348" s="108"/>
      <c r="X348" s="108"/>
      <c r="Y348" s="108"/>
      <c r="Z348" s="108"/>
      <c r="AA348" s="108"/>
      <c r="AB348" s="108"/>
      <c r="AC348" s="108"/>
      <c r="AD348" s="109"/>
      <c r="AE348" s="109"/>
      <c r="AF348" s="109"/>
      <c r="AG348" s="109"/>
      <c r="AH348" s="109"/>
      <c r="AI348" s="109"/>
      <c r="AJ348" s="109"/>
      <c r="AK348" s="109"/>
      <c r="AL348" s="109"/>
      <c r="AM348" s="109"/>
      <c r="AN348" s="109"/>
      <c r="AO348" s="109"/>
      <c r="AP348" s="109"/>
      <c r="AQ348" s="108"/>
      <c r="AV348" s="108"/>
      <c r="AW348" s="109"/>
      <c r="AX348" s="109"/>
      <c r="AY348" s="109"/>
      <c r="AZ348" s="109"/>
      <c r="BA348" s="109"/>
      <c r="BB348" s="109"/>
      <c r="BC348" s="109"/>
      <c r="BD348" s="109"/>
      <c r="BE348" s="109"/>
      <c r="BF348" s="109"/>
      <c r="BG348" s="109"/>
      <c r="BH348" s="109"/>
      <c r="BI348" s="109"/>
      <c r="BO348" s="108"/>
      <c r="BP348" s="109"/>
      <c r="BQ348" s="109"/>
      <c r="BR348" s="109"/>
      <c r="BS348" s="109"/>
      <c r="BT348" s="109"/>
      <c r="BU348" s="109"/>
      <c r="BV348" s="109"/>
      <c r="BW348" s="109"/>
      <c r="BX348" s="109"/>
      <c r="BY348" s="109"/>
      <c r="BZ348" s="109"/>
      <c r="CA348" s="109"/>
      <c r="CB348" s="109"/>
      <c r="CH348" s="108"/>
      <c r="CI348" s="109"/>
      <c r="CJ348" s="109"/>
      <c r="CK348" s="109"/>
      <c r="CL348" s="109"/>
      <c r="CM348" s="109"/>
      <c r="CN348" s="109"/>
      <c r="CO348" s="109"/>
      <c r="CP348" s="109"/>
      <c r="CQ348" s="109"/>
      <c r="CR348" s="109"/>
      <c r="CS348" s="109"/>
      <c r="CT348" s="109"/>
      <c r="CU348" s="109"/>
      <c r="DA348" s="108"/>
      <c r="DB348" s="109"/>
      <c r="DC348" s="109"/>
      <c r="DD348" s="109"/>
      <c r="DE348" s="109"/>
      <c r="DF348" s="109"/>
      <c r="DG348" s="109"/>
      <c r="DH348" s="109"/>
      <c r="DI348" s="109"/>
      <c r="DJ348" s="109"/>
      <c r="DK348" s="109"/>
      <c r="DL348" s="109"/>
      <c r="DM348" s="109"/>
      <c r="DN348" s="109"/>
    </row>
    <row r="349" spans="1:118" hidden="1" outlineLevel="1">
      <c r="A349" s="404" t="s">
        <v>667</v>
      </c>
      <c r="B349" s="108" t="s">
        <v>656</v>
      </c>
      <c r="C349" s="108"/>
      <c r="D349" s="108"/>
      <c r="E349" s="108"/>
      <c r="F349" s="108"/>
      <c r="G349" s="108"/>
      <c r="H349" s="108"/>
      <c r="I349" s="108"/>
      <c r="J349" s="104" t="s">
        <v>219</v>
      </c>
      <c r="K349" s="394"/>
      <c r="L349" s="395"/>
      <c r="M349" s="395"/>
      <c r="N349" s="395"/>
      <c r="O349" s="395"/>
      <c r="P349" s="108"/>
      <c r="Q349" s="108"/>
      <c r="R349" s="108"/>
      <c r="S349" s="108"/>
      <c r="T349" s="108"/>
      <c r="U349" s="108"/>
      <c r="V349" s="108"/>
      <c r="W349" s="108"/>
      <c r="X349" s="108"/>
      <c r="Y349" s="108"/>
      <c r="Z349" s="108"/>
      <c r="AA349" s="108"/>
      <c r="AB349" s="108"/>
      <c r="AC349" s="108"/>
      <c r="AD349" s="109"/>
      <c r="AE349" s="109"/>
      <c r="AF349" s="109"/>
      <c r="AG349" s="109"/>
      <c r="AH349" s="109"/>
      <c r="AI349" s="109"/>
      <c r="AJ349" s="109"/>
      <c r="AK349" s="109"/>
      <c r="AL349" s="109"/>
      <c r="AM349" s="109"/>
      <c r="AN349" s="109"/>
      <c r="AO349" s="109"/>
      <c r="AP349" s="109"/>
      <c r="AQ349" s="108"/>
      <c r="AV349" s="108"/>
      <c r="AW349" s="109"/>
      <c r="AX349" s="109"/>
      <c r="AY349" s="109"/>
      <c r="AZ349" s="109"/>
      <c r="BA349" s="109"/>
      <c r="BB349" s="109"/>
      <c r="BC349" s="109"/>
      <c r="BD349" s="109"/>
      <c r="BE349" s="109"/>
      <c r="BF349" s="109"/>
      <c r="BG349" s="109"/>
      <c r="BH349" s="109"/>
      <c r="BI349" s="109"/>
      <c r="BO349" s="108"/>
      <c r="BP349" s="109"/>
      <c r="BQ349" s="109"/>
      <c r="BR349" s="109"/>
      <c r="BS349" s="109"/>
      <c r="BT349" s="109"/>
      <c r="BU349" s="109"/>
      <c r="BV349" s="109"/>
      <c r="BW349" s="109"/>
      <c r="BX349" s="109"/>
      <c r="BY349" s="109"/>
      <c r="BZ349" s="109"/>
      <c r="CA349" s="109"/>
      <c r="CB349" s="109"/>
      <c r="CH349" s="108"/>
      <c r="CI349" s="109"/>
      <c r="CJ349" s="109"/>
      <c r="CK349" s="109"/>
      <c r="CL349" s="109"/>
      <c r="CM349" s="109"/>
      <c r="CN349" s="109"/>
      <c r="CO349" s="109"/>
      <c r="CP349" s="109"/>
      <c r="CQ349" s="109"/>
      <c r="CR349" s="109"/>
      <c r="CS349" s="109"/>
      <c r="CT349" s="109"/>
      <c r="CU349" s="109"/>
      <c r="DA349" s="108"/>
      <c r="DB349" s="109"/>
      <c r="DC349" s="109"/>
      <c r="DD349" s="109"/>
      <c r="DE349" s="109"/>
      <c r="DF349" s="109"/>
      <c r="DG349" s="109"/>
      <c r="DH349" s="109"/>
      <c r="DI349" s="109"/>
      <c r="DJ349" s="109"/>
      <c r="DK349" s="109"/>
      <c r="DL349" s="109"/>
      <c r="DM349" s="109"/>
      <c r="DN349" s="109"/>
    </row>
    <row r="350" spans="1:118" hidden="1" outlineLevel="1">
      <c r="A350" s="405" t="str">
        <f>A349</f>
        <v>[ESO Affiliate or Related Undertaking that do not trade / transact with the ESO 1]</v>
      </c>
      <c r="B350" s="108" t="s">
        <v>639</v>
      </c>
      <c r="C350" s="108"/>
      <c r="D350" s="108"/>
      <c r="E350" s="108"/>
      <c r="F350" s="108"/>
      <c r="G350" s="108"/>
      <c r="H350" s="108"/>
      <c r="I350" s="108"/>
      <c r="J350" s="104" t="s">
        <v>219</v>
      </c>
      <c r="K350" s="394"/>
      <c r="L350" s="395"/>
      <c r="M350" s="395"/>
      <c r="N350" s="395"/>
      <c r="O350" s="395"/>
      <c r="P350" s="108"/>
      <c r="Q350" s="108"/>
      <c r="R350" s="108"/>
      <c r="S350" s="108"/>
      <c r="T350" s="108"/>
      <c r="U350" s="108"/>
      <c r="V350" s="108"/>
      <c r="W350" s="108"/>
      <c r="X350" s="108"/>
      <c r="Y350" s="108"/>
      <c r="Z350" s="108"/>
      <c r="AA350" s="108"/>
      <c r="AB350" s="108"/>
      <c r="AC350" s="108"/>
      <c r="AD350" s="109"/>
      <c r="AE350" s="109"/>
      <c r="AF350" s="109"/>
      <c r="AG350" s="109"/>
      <c r="AH350" s="109"/>
      <c r="AI350" s="109"/>
      <c r="AJ350" s="109"/>
      <c r="AK350" s="109"/>
      <c r="AL350" s="109"/>
      <c r="AM350" s="109"/>
      <c r="AN350" s="109"/>
      <c r="AO350" s="109"/>
      <c r="AP350" s="109"/>
      <c r="AQ350" s="108"/>
      <c r="AV350" s="108"/>
      <c r="AW350" s="109"/>
      <c r="AX350" s="109"/>
      <c r="AY350" s="109"/>
      <c r="AZ350" s="109"/>
      <c r="BA350" s="109"/>
      <c r="BB350" s="109"/>
      <c r="BC350" s="109"/>
      <c r="BD350" s="109"/>
      <c r="BE350" s="109"/>
      <c r="BF350" s="109"/>
      <c r="BG350" s="109"/>
      <c r="BH350" s="109"/>
      <c r="BI350" s="109"/>
      <c r="BO350" s="108"/>
      <c r="BP350" s="109"/>
      <c r="BQ350" s="109"/>
      <c r="BR350" s="109"/>
      <c r="BS350" s="109"/>
      <c r="BT350" s="109"/>
      <c r="BU350" s="109"/>
      <c r="BV350" s="109"/>
      <c r="BW350" s="109"/>
      <c r="BX350" s="109"/>
      <c r="BY350" s="109"/>
      <c r="BZ350" s="109"/>
      <c r="CA350" s="109"/>
      <c r="CB350" s="109"/>
      <c r="CH350" s="108"/>
      <c r="CI350" s="109"/>
      <c r="CJ350" s="109"/>
      <c r="CK350" s="109"/>
      <c r="CL350" s="109"/>
      <c r="CM350" s="109"/>
      <c r="CN350" s="109"/>
      <c r="CO350" s="109"/>
      <c r="CP350" s="109"/>
      <c r="CQ350" s="109"/>
      <c r="CR350" s="109"/>
      <c r="CS350" s="109"/>
      <c r="CT350" s="109"/>
      <c r="CU350" s="109"/>
      <c r="DA350" s="108"/>
      <c r="DB350" s="109"/>
      <c r="DC350" s="109"/>
      <c r="DD350" s="109"/>
      <c r="DE350" s="109"/>
      <c r="DF350" s="109"/>
      <c r="DG350" s="109"/>
      <c r="DH350" s="109"/>
      <c r="DI350" s="109"/>
      <c r="DJ350" s="109"/>
      <c r="DK350" s="109"/>
      <c r="DL350" s="109"/>
      <c r="DM350" s="109"/>
      <c r="DN350" s="109"/>
    </row>
    <row r="351" spans="1:118" hidden="1" outlineLevel="1">
      <c r="A351" s="405" t="str">
        <f>A349</f>
        <v>[ESO Affiliate or Related Undertaking that do not trade / transact with the ESO 1]</v>
      </c>
      <c r="B351" s="108" t="s">
        <v>657</v>
      </c>
      <c r="C351" s="108"/>
      <c r="D351" s="108"/>
      <c r="E351" s="108"/>
      <c r="F351" s="108"/>
      <c r="G351" s="108"/>
      <c r="H351" s="108"/>
      <c r="I351" s="108"/>
      <c r="J351" s="104" t="s">
        <v>207</v>
      </c>
      <c r="K351" s="402">
        <f t="shared" ref="K351:O351" si="144">IFERROR(K350/K349,0)</f>
        <v>0</v>
      </c>
      <c r="L351" s="403">
        <f t="shared" si="144"/>
        <v>0</v>
      </c>
      <c r="M351" s="403">
        <f t="shared" si="144"/>
        <v>0</v>
      </c>
      <c r="N351" s="403">
        <f t="shared" si="144"/>
        <v>0</v>
      </c>
      <c r="O351" s="403">
        <f t="shared" si="144"/>
        <v>0</v>
      </c>
      <c r="P351" s="108"/>
      <c r="Q351" s="108"/>
      <c r="R351" s="108"/>
      <c r="S351" s="108"/>
      <c r="T351" s="108"/>
      <c r="U351" s="108"/>
      <c r="V351" s="108"/>
      <c r="W351" s="108"/>
      <c r="X351" s="108"/>
      <c r="Y351" s="108"/>
      <c r="Z351" s="108"/>
      <c r="AA351" s="108"/>
      <c r="AB351" s="108"/>
      <c r="AC351" s="108"/>
      <c r="AD351" s="109"/>
      <c r="AE351" s="109"/>
      <c r="AF351" s="109"/>
      <c r="AG351" s="109"/>
      <c r="AH351" s="109"/>
      <c r="AI351" s="109"/>
      <c r="AJ351" s="109"/>
      <c r="AK351" s="109"/>
      <c r="AL351" s="109"/>
      <c r="AM351" s="109"/>
      <c r="AN351" s="109"/>
      <c r="AO351" s="109"/>
      <c r="AP351" s="109"/>
      <c r="AQ351" s="108"/>
      <c r="AV351" s="108"/>
      <c r="AW351" s="109"/>
      <c r="AX351" s="109"/>
      <c r="AY351" s="109"/>
      <c r="AZ351" s="109"/>
      <c r="BA351" s="109"/>
      <c r="BB351" s="109"/>
      <c r="BC351" s="109"/>
      <c r="BD351" s="109"/>
      <c r="BE351" s="109"/>
      <c r="BF351" s="109"/>
      <c r="BG351" s="109"/>
      <c r="BH351" s="109"/>
      <c r="BI351" s="109"/>
      <c r="BO351" s="108"/>
      <c r="BP351" s="109"/>
      <c r="BQ351" s="109"/>
      <c r="BR351" s="109"/>
      <c r="BS351" s="109"/>
      <c r="BT351" s="109"/>
      <c r="BU351" s="109"/>
      <c r="BV351" s="109"/>
      <c r="BW351" s="109"/>
      <c r="BX351" s="109"/>
      <c r="BY351" s="109"/>
      <c r="BZ351" s="109"/>
      <c r="CA351" s="109"/>
      <c r="CB351" s="109"/>
      <c r="CH351" s="108"/>
      <c r="CI351" s="109"/>
      <c r="CJ351" s="109"/>
      <c r="CK351" s="109"/>
      <c r="CL351" s="109"/>
      <c r="CM351" s="109"/>
      <c r="CN351" s="109"/>
      <c r="CO351" s="109"/>
      <c r="CP351" s="109"/>
      <c r="CQ351" s="109"/>
      <c r="CR351" s="109"/>
      <c r="CS351" s="109"/>
      <c r="CT351" s="109"/>
      <c r="CU351" s="109"/>
      <c r="DA351" s="108"/>
      <c r="DB351" s="109"/>
      <c r="DC351" s="109"/>
      <c r="DD351" s="109"/>
      <c r="DE351" s="109"/>
      <c r="DF351" s="109"/>
      <c r="DG351" s="109"/>
      <c r="DH351" s="109"/>
      <c r="DI351" s="109"/>
      <c r="DJ351" s="109"/>
      <c r="DK351" s="109"/>
      <c r="DL351" s="109"/>
      <c r="DM351" s="109"/>
      <c r="DN351" s="109"/>
    </row>
    <row r="352" spans="1:118" hidden="1" outlineLevel="1">
      <c r="A352" s="404" t="s">
        <v>668</v>
      </c>
      <c r="B352" s="108" t="s">
        <v>656</v>
      </c>
      <c r="C352" s="108"/>
      <c r="D352" s="108"/>
      <c r="E352" s="108"/>
      <c r="F352" s="108"/>
      <c r="G352" s="108"/>
      <c r="H352" s="108"/>
      <c r="I352" s="108"/>
      <c r="J352" s="104" t="s">
        <v>219</v>
      </c>
      <c r="K352" s="394"/>
      <c r="L352" s="395"/>
      <c r="M352" s="395"/>
      <c r="N352" s="395"/>
      <c r="O352" s="395"/>
      <c r="P352" s="108"/>
      <c r="Q352" s="108"/>
      <c r="R352" s="108"/>
      <c r="S352" s="108"/>
      <c r="T352" s="108"/>
      <c r="U352" s="108"/>
      <c r="V352" s="108"/>
      <c r="W352" s="108"/>
      <c r="X352" s="108"/>
      <c r="Y352" s="108"/>
      <c r="Z352" s="108"/>
      <c r="AA352" s="108"/>
      <c r="AB352" s="108"/>
      <c r="AC352" s="108"/>
      <c r="AD352" s="109"/>
      <c r="AE352" s="109"/>
      <c r="AF352" s="109"/>
      <c r="AG352" s="109"/>
      <c r="AH352" s="109"/>
      <c r="AI352" s="109"/>
      <c r="AJ352" s="109"/>
      <c r="AK352" s="109"/>
      <c r="AL352" s="109"/>
      <c r="AM352" s="109"/>
      <c r="AN352" s="109"/>
      <c r="AO352" s="109"/>
      <c r="AP352" s="109"/>
      <c r="AQ352" s="108"/>
      <c r="AV352" s="108"/>
      <c r="AW352" s="109"/>
      <c r="AX352" s="109"/>
      <c r="AY352" s="109"/>
      <c r="AZ352" s="109"/>
      <c r="BA352" s="109"/>
      <c r="BB352" s="109"/>
      <c r="BC352" s="109"/>
      <c r="BD352" s="109"/>
      <c r="BE352" s="109"/>
      <c r="BF352" s="109"/>
      <c r="BG352" s="109"/>
      <c r="BH352" s="109"/>
      <c r="BI352" s="109"/>
      <c r="BO352" s="108"/>
      <c r="BP352" s="109"/>
      <c r="BQ352" s="109"/>
      <c r="BR352" s="109"/>
      <c r="BS352" s="109"/>
      <c r="BT352" s="109"/>
      <c r="BU352" s="109"/>
      <c r="BV352" s="109"/>
      <c r="BW352" s="109"/>
      <c r="BX352" s="109"/>
      <c r="BY352" s="109"/>
      <c r="BZ352" s="109"/>
      <c r="CA352" s="109"/>
      <c r="CB352" s="109"/>
      <c r="CH352" s="108"/>
      <c r="CI352" s="109"/>
      <c r="CJ352" s="109"/>
      <c r="CK352" s="109"/>
      <c r="CL352" s="109"/>
      <c r="CM352" s="109"/>
      <c r="CN352" s="109"/>
      <c r="CO352" s="109"/>
      <c r="CP352" s="109"/>
      <c r="CQ352" s="109"/>
      <c r="CR352" s="109"/>
      <c r="CS352" s="109"/>
      <c r="CT352" s="109"/>
      <c r="CU352" s="109"/>
      <c r="DA352" s="108"/>
      <c r="DB352" s="109"/>
      <c r="DC352" s="109"/>
      <c r="DD352" s="109"/>
      <c r="DE352" s="109"/>
      <c r="DF352" s="109"/>
      <c r="DG352" s="109"/>
      <c r="DH352" s="109"/>
      <c r="DI352" s="109"/>
      <c r="DJ352" s="109"/>
      <c r="DK352" s="109"/>
      <c r="DL352" s="109"/>
      <c r="DM352" s="109"/>
      <c r="DN352" s="109"/>
    </row>
    <row r="353" spans="1:118" hidden="1" outlineLevel="1">
      <c r="A353" s="405" t="str">
        <f>A352</f>
        <v>[ESO Affiliate or Related Undertaking that do not trade / transact with the ESO 2]</v>
      </c>
      <c r="B353" s="108" t="s">
        <v>639</v>
      </c>
      <c r="C353" s="108"/>
      <c r="D353" s="108"/>
      <c r="E353" s="108"/>
      <c r="F353" s="108"/>
      <c r="G353" s="108"/>
      <c r="H353" s="108"/>
      <c r="I353" s="108"/>
      <c r="J353" s="104" t="s">
        <v>219</v>
      </c>
      <c r="K353" s="394"/>
      <c r="L353" s="395"/>
      <c r="M353" s="395"/>
      <c r="N353" s="395"/>
      <c r="O353" s="395"/>
      <c r="P353" s="108"/>
      <c r="Q353" s="108"/>
      <c r="R353" s="108"/>
      <c r="S353" s="108"/>
      <c r="T353" s="108"/>
      <c r="U353" s="108"/>
      <c r="V353" s="108"/>
      <c r="W353" s="108"/>
      <c r="X353" s="108"/>
      <c r="Y353" s="108"/>
      <c r="Z353" s="108"/>
      <c r="AA353" s="108"/>
      <c r="AB353" s="108"/>
      <c r="AC353" s="108"/>
      <c r="AD353" s="109"/>
      <c r="AE353" s="109"/>
      <c r="AF353" s="109"/>
      <c r="AG353" s="109"/>
      <c r="AH353" s="109"/>
      <c r="AI353" s="109"/>
      <c r="AJ353" s="109"/>
      <c r="AK353" s="109"/>
      <c r="AL353" s="109"/>
      <c r="AM353" s="109"/>
      <c r="AN353" s="109"/>
      <c r="AO353" s="109"/>
      <c r="AP353" s="109"/>
      <c r="AQ353" s="108"/>
      <c r="AV353" s="108"/>
      <c r="AW353" s="109"/>
      <c r="AX353" s="109"/>
      <c r="AY353" s="109"/>
      <c r="AZ353" s="109"/>
      <c r="BA353" s="109"/>
      <c r="BB353" s="109"/>
      <c r="BC353" s="109"/>
      <c r="BD353" s="109"/>
      <c r="BE353" s="109"/>
      <c r="BF353" s="109"/>
      <c r="BG353" s="109"/>
      <c r="BH353" s="109"/>
      <c r="BI353" s="109"/>
      <c r="BO353" s="108"/>
      <c r="BP353" s="109"/>
      <c r="BQ353" s="109"/>
      <c r="BR353" s="109"/>
      <c r="BS353" s="109"/>
      <c r="BT353" s="109"/>
      <c r="BU353" s="109"/>
      <c r="BV353" s="109"/>
      <c r="BW353" s="109"/>
      <c r="BX353" s="109"/>
      <c r="BY353" s="109"/>
      <c r="BZ353" s="109"/>
      <c r="CA353" s="109"/>
      <c r="CB353" s="109"/>
      <c r="CH353" s="108"/>
      <c r="CI353" s="109"/>
      <c r="CJ353" s="109"/>
      <c r="CK353" s="109"/>
      <c r="CL353" s="109"/>
      <c r="CM353" s="109"/>
      <c r="CN353" s="109"/>
      <c r="CO353" s="109"/>
      <c r="CP353" s="109"/>
      <c r="CQ353" s="109"/>
      <c r="CR353" s="109"/>
      <c r="CS353" s="109"/>
      <c r="CT353" s="109"/>
      <c r="CU353" s="109"/>
      <c r="DA353" s="108"/>
      <c r="DB353" s="109"/>
      <c r="DC353" s="109"/>
      <c r="DD353" s="109"/>
      <c r="DE353" s="109"/>
      <c r="DF353" s="109"/>
      <c r="DG353" s="109"/>
      <c r="DH353" s="109"/>
      <c r="DI353" s="109"/>
      <c r="DJ353" s="109"/>
      <c r="DK353" s="109"/>
      <c r="DL353" s="109"/>
      <c r="DM353" s="109"/>
      <c r="DN353" s="109"/>
    </row>
    <row r="354" spans="1:118" hidden="1" outlineLevel="1">
      <c r="A354" s="405" t="str">
        <f>A352</f>
        <v>[ESO Affiliate or Related Undertaking that do not trade / transact with the ESO 2]</v>
      </c>
      <c r="B354" s="108" t="s">
        <v>657</v>
      </c>
      <c r="C354" s="108"/>
      <c r="D354" s="108"/>
      <c r="E354" s="108"/>
      <c r="F354" s="108"/>
      <c r="G354" s="108"/>
      <c r="H354" s="108"/>
      <c r="I354" s="108"/>
      <c r="J354" s="104" t="s">
        <v>207</v>
      </c>
      <c r="K354" s="402">
        <f t="shared" ref="K354:O354" si="145">IFERROR(K353/K352,0)</f>
        <v>0</v>
      </c>
      <c r="L354" s="403">
        <f t="shared" si="145"/>
        <v>0</v>
      </c>
      <c r="M354" s="403">
        <f t="shared" si="145"/>
        <v>0</v>
      </c>
      <c r="N354" s="403">
        <f t="shared" si="145"/>
        <v>0</v>
      </c>
      <c r="O354" s="403">
        <f t="shared" si="145"/>
        <v>0</v>
      </c>
      <c r="P354" s="108"/>
      <c r="Q354" s="108"/>
      <c r="R354" s="108"/>
      <c r="S354" s="108"/>
      <c r="T354" s="108"/>
      <c r="U354" s="108"/>
      <c r="V354" s="108"/>
      <c r="W354" s="108"/>
      <c r="X354" s="108"/>
      <c r="Y354" s="108"/>
      <c r="Z354" s="108"/>
      <c r="AA354" s="108"/>
      <c r="AB354" s="108"/>
      <c r="AC354" s="108"/>
      <c r="AD354" s="109"/>
      <c r="AE354" s="109"/>
      <c r="AF354" s="109"/>
      <c r="AG354" s="109"/>
      <c r="AH354" s="109"/>
      <c r="AI354" s="109"/>
      <c r="AJ354" s="109"/>
      <c r="AK354" s="109"/>
      <c r="AL354" s="109"/>
      <c r="AM354" s="109"/>
      <c r="AN354" s="109"/>
      <c r="AO354" s="109"/>
      <c r="AP354" s="109"/>
      <c r="AQ354" s="108"/>
      <c r="AV354" s="108"/>
      <c r="AW354" s="109"/>
      <c r="AX354" s="109"/>
      <c r="AY354" s="109"/>
      <c r="AZ354" s="109"/>
      <c r="BA354" s="109"/>
      <c r="BB354" s="109"/>
      <c r="BC354" s="109"/>
      <c r="BD354" s="109"/>
      <c r="BE354" s="109"/>
      <c r="BF354" s="109"/>
      <c r="BG354" s="109"/>
      <c r="BH354" s="109"/>
      <c r="BI354" s="109"/>
      <c r="BO354" s="108"/>
      <c r="BP354" s="109"/>
      <c r="BQ354" s="109"/>
      <c r="BR354" s="109"/>
      <c r="BS354" s="109"/>
      <c r="BT354" s="109"/>
      <c r="BU354" s="109"/>
      <c r="BV354" s="109"/>
      <c r="BW354" s="109"/>
      <c r="BX354" s="109"/>
      <c r="BY354" s="109"/>
      <c r="BZ354" s="109"/>
      <c r="CA354" s="109"/>
      <c r="CB354" s="109"/>
      <c r="CH354" s="108"/>
      <c r="CI354" s="109"/>
      <c r="CJ354" s="109"/>
      <c r="CK354" s="109"/>
      <c r="CL354" s="109"/>
      <c r="CM354" s="109"/>
      <c r="CN354" s="109"/>
      <c r="CO354" s="109"/>
      <c r="CP354" s="109"/>
      <c r="CQ354" s="109"/>
      <c r="CR354" s="109"/>
      <c r="CS354" s="109"/>
      <c r="CT354" s="109"/>
      <c r="CU354" s="109"/>
      <c r="DA354" s="108"/>
      <c r="DB354" s="109"/>
      <c r="DC354" s="109"/>
      <c r="DD354" s="109"/>
      <c r="DE354" s="109"/>
      <c r="DF354" s="109"/>
      <c r="DG354" s="109"/>
      <c r="DH354" s="109"/>
      <c r="DI354" s="109"/>
      <c r="DJ354" s="109"/>
      <c r="DK354" s="109"/>
      <c r="DL354" s="109"/>
      <c r="DM354" s="109"/>
      <c r="DN354" s="109"/>
    </row>
    <row r="355" spans="1:118" hidden="1" outlineLevel="1">
      <c r="A355" s="404" t="s">
        <v>669</v>
      </c>
      <c r="B355" s="108" t="s">
        <v>656</v>
      </c>
      <c r="C355" s="108"/>
      <c r="D355" s="108"/>
      <c r="E355" s="108"/>
      <c r="F355" s="108"/>
      <c r="G355" s="108"/>
      <c r="H355" s="108"/>
      <c r="I355" s="108"/>
      <c r="J355" s="104" t="s">
        <v>219</v>
      </c>
      <c r="K355" s="394"/>
      <c r="L355" s="395"/>
      <c r="M355" s="395"/>
      <c r="N355" s="395"/>
      <c r="O355" s="395"/>
      <c r="P355" s="108"/>
      <c r="Q355" s="108"/>
      <c r="R355" s="108"/>
      <c r="S355" s="108"/>
      <c r="T355" s="108"/>
      <c r="U355" s="108"/>
      <c r="V355" s="108"/>
      <c r="W355" s="108"/>
      <c r="X355" s="108"/>
      <c r="Y355" s="108"/>
      <c r="Z355" s="108"/>
      <c r="AA355" s="108"/>
      <c r="AB355" s="108"/>
      <c r="AC355" s="108"/>
      <c r="AD355" s="109"/>
      <c r="AE355" s="109"/>
      <c r="AF355" s="109"/>
      <c r="AG355" s="109"/>
      <c r="AH355" s="109"/>
      <c r="AI355" s="109"/>
      <c r="AJ355" s="109"/>
      <c r="AK355" s="109"/>
      <c r="AL355" s="109"/>
      <c r="AM355" s="109"/>
      <c r="AN355" s="109"/>
      <c r="AO355" s="109"/>
      <c r="AP355" s="109"/>
      <c r="AQ355" s="108"/>
      <c r="AV355" s="108"/>
      <c r="AW355" s="109"/>
      <c r="AX355" s="109"/>
      <c r="AY355" s="109"/>
      <c r="AZ355" s="109"/>
      <c r="BA355" s="109"/>
      <c r="BB355" s="109"/>
      <c r="BC355" s="109"/>
      <c r="BD355" s="109"/>
      <c r="BE355" s="109"/>
      <c r="BF355" s="109"/>
      <c r="BG355" s="109"/>
      <c r="BH355" s="109"/>
      <c r="BI355" s="109"/>
      <c r="BO355" s="108"/>
      <c r="BP355" s="109"/>
      <c r="BQ355" s="109"/>
      <c r="BR355" s="109"/>
      <c r="BS355" s="109"/>
      <c r="BT355" s="109"/>
      <c r="BU355" s="109"/>
      <c r="BV355" s="109"/>
      <c r="BW355" s="109"/>
      <c r="BX355" s="109"/>
      <c r="BY355" s="109"/>
      <c r="BZ355" s="109"/>
      <c r="CA355" s="109"/>
      <c r="CB355" s="109"/>
      <c r="CH355" s="108"/>
      <c r="CI355" s="109"/>
      <c r="CJ355" s="109"/>
      <c r="CK355" s="109"/>
      <c r="CL355" s="109"/>
      <c r="CM355" s="109"/>
      <c r="CN355" s="109"/>
      <c r="CO355" s="109"/>
      <c r="CP355" s="109"/>
      <c r="CQ355" s="109"/>
      <c r="CR355" s="109"/>
      <c r="CS355" s="109"/>
      <c r="CT355" s="109"/>
      <c r="CU355" s="109"/>
      <c r="DA355" s="108"/>
      <c r="DB355" s="109"/>
      <c r="DC355" s="109"/>
      <c r="DD355" s="109"/>
      <c r="DE355" s="109"/>
      <c r="DF355" s="109"/>
      <c r="DG355" s="109"/>
      <c r="DH355" s="109"/>
      <c r="DI355" s="109"/>
      <c r="DJ355" s="109"/>
      <c r="DK355" s="109"/>
      <c r="DL355" s="109"/>
      <c r="DM355" s="109"/>
      <c r="DN355" s="109"/>
    </row>
    <row r="356" spans="1:118" hidden="1" outlineLevel="1">
      <c r="A356" s="405" t="str">
        <f>A355</f>
        <v>[ESO Affiliate or Related Undertaking that do not trade / transact with the ESO 3]</v>
      </c>
      <c r="B356" s="108" t="s">
        <v>639</v>
      </c>
      <c r="C356" s="108"/>
      <c r="D356" s="108"/>
      <c r="E356" s="108"/>
      <c r="F356" s="108"/>
      <c r="G356" s="108"/>
      <c r="H356" s="108"/>
      <c r="I356" s="108"/>
      <c r="J356" s="104" t="s">
        <v>219</v>
      </c>
      <c r="K356" s="394"/>
      <c r="L356" s="395"/>
      <c r="M356" s="395"/>
      <c r="N356" s="395"/>
      <c r="O356" s="395"/>
      <c r="P356" s="108"/>
      <c r="Q356" s="108"/>
      <c r="R356" s="108"/>
      <c r="S356" s="108"/>
      <c r="T356" s="108"/>
      <c r="U356" s="108"/>
      <c r="V356" s="108"/>
      <c r="W356" s="108"/>
      <c r="X356" s="108"/>
      <c r="Y356" s="108"/>
      <c r="Z356" s="108"/>
      <c r="AA356" s="108"/>
      <c r="AB356" s="108"/>
      <c r="AC356" s="108"/>
      <c r="AD356" s="109"/>
      <c r="AE356" s="109"/>
      <c r="AF356" s="109"/>
      <c r="AG356" s="109"/>
      <c r="AH356" s="109"/>
      <c r="AI356" s="109"/>
      <c r="AJ356" s="109"/>
      <c r="AK356" s="109"/>
      <c r="AL356" s="109"/>
      <c r="AM356" s="109"/>
      <c r="AN356" s="109"/>
      <c r="AO356" s="109"/>
      <c r="AP356" s="109"/>
      <c r="AQ356" s="108"/>
      <c r="AV356" s="108"/>
      <c r="AW356" s="109"/>
      <c r="AX356" s="109"/>
      <c r="AY356" s="109"/>
      <c r="AZ356" s="109"/>
      <c r="BA356" s="109"/>
      <c r="BB356" s="109"/>
      <c r="BC356" s="109"/>
      <c r="BD356" s="109"/>
      <c r="BE356" s="109"/>
      <c r="BF356" s="109"/>
      <c r="BG356" s="109"/>
      <c r="BH356" s="109"/>
      <c r="BI356" s="109"/>
      <c r="BO356" s="108"/>
      <c r="BP356" s="109"/>
      <c r="BQ356" s="109"/>
      <c r="BR356" s="109"/>
      <c r="BS356" s="109"/>
      <c r="BT356" s="109"/>
      <c r="BU356" s="109"/>
      <c r="BV356" s="109"/>
      <c r="BW356" s="109"/>
      <c r="BX356" s="109"/>
      <c r="BY356" s="109"/>
      <c r="BZ356" s="109"/>
      <c r="CA356" s="109"/>
      <c r="CB356" s="109"/>
      <c r="CH356" s="108"/>
      <c r="CI356" s="109"/>
      <c r="CJ356" s="109"/>
      <c r="CK356" s="109"/>
      <c r="CL356" s="109"/>
      <c r="CM356" s="109"/>
      <c r="CN356" s="109"/>
      <c r="CO356" s="109"/>
      <c r="CP356" s="109"/>
      <c r="CQ356" s="109"/>
      <c r="CR356" s="109"/>
      <c r="CS356" s="109"/>
      <c r="CT356" s="109"/>
      <c r="CU356" s="109"/>
      <c r="DA356" s="108"/>
      <c r="DB356" s="109"/>
      <c r="DC356" s="109"/>
      <c r="DD356" s="109"/>
      <c r="DE356" s="109"/>
      <c r="DF356" s="109"/>
      <c r="DG356" s="109"/>
      <c r="DH356" s="109"/>
      <c r="DI356" s="109"/>
      <c r="DJ356" s="109"/>
      <c r="DK356" s="109"/>
      <c r="DL356" s="109"/>
      <c r="DM356" s="109"/>
      <c r="DN356" s="109"/>
    </row>
    <row r="357" spans="1:118" hidden="1" outlineLevel="1">
      <c r="A357" s="405" t="str">
        <f>A355</f>
        <v>[ESO Affiliate or Related Undertaking that do not trade / transact with the ESO 3]</v>
      </c>
      <c r="B357" s="108" t="s">
        <v>657</v>
      </c>
      <c r="C357" s="108"/>
      <c r="D357" s="108"/>
      <c r="E357" s="108"/>
      <c r="F357" s="108"/>
      <c r="G357" s="108"/>
      <c r="H357" s="108"/>
      <c r="I357" s="108"/>
      <c r="J357" s="104" t="s">
        <v>207</v>
      </c>
      <c r="K357" s="402">
        <f t="shared" ref="K357:O357" si="146">IFERROR(K356/K355,0)</f>
        <v>0</v>
      </c>
      <c r="L357" s="403">
        <f t="shared" si="146"/>
        <v>0</v>
      </c>
      <c r="M357" s="403">
        <f t="shared" si="146"/>
        <v>0</v>
      </c>
      <c r="N357" s="403">
        <f t="shared" si="146"/>
        <v>0</v>
      </c>
      <c r="O357" s="403">
        <f t="shared" si="146"/>
        <v>0</v>
      </c>
      <c r="P357" s="108"/>
      <c r="Q357" s="108"/>
      <c r="R357" s="108"/>
      <c r="S357" s="108"/>
      <c r="T357" s="108"/>
      <c r="U357" s="108"/>
      <c r="V357" s="108"/>
      <c r="W357" s="108"/>
      <c r="X357" s="108"/>
      <c r="Y357" s="108"/>
      <c r="Z357" s="108"/>
      <c r="AA357" s="108"/>
      <c r="AB357" s="108"/>
      <c r="AC357" s="108"/>
      <c r="AD357" s="109"/>
      <c r="AE357" s="109"/>
      <c r="AF357" s="109"/>
      <c r="AG357" s="109"/>
      <c r="AH357" s="109"/>
      <c r="AI357" s="109"/>
      <c r="AJ357" s="109"/>
      <c r="AK357" s="109"/>
      <c r="AL357" s="109"/>
      <c r="AM357" s="109"/>
      <c r="AN357" s="109"/>
      <c r="AO357" s="109"/>
      <c r="AP357" s="109"/>
      <c r="AQ357" s="108"/>
      <c r="AV357" s="108"/>
      <c r="AW357" s="109"/>
      <c r="AX357" s="109"/>
      <c r="AY357" s="109"/>
      <c r="AZ357" s="109"/>
      <c r="BA357" s="109"/>
      <c r="BB357" s="109"/>
      <c r="BC357" s="109"/>
      <c r="BD357" s="109"/>
      <c r="BE357" s="109"/>
      <c r="BF357" s="109"/>
      <c r="BG357" s="109"/>
      <c r="BH357" s="109"/>
      <c r="BI357" s="109"/>
      <c r="BO357" s="108"/>
      <c r="BP357" s="109"/>
      <c r="BQ357" s="109"/>
      <c r="BR357" s="109"/>
      <c r="BS357" s="109"/>
      <c r="BT357" s="109"/>
      <c r="BU357" s="109"/>
      <c r="BV357" s="109"/>
      <c r="BW357" s="109"/>
      <c r="BX357" s="109"/>
      <c r="BY357" s="109"/>
      <c r="BZ357" s="109"/>
      <c r="CA357" s="109"/>
      <c r="CB357" s="109"/>
      <c r="CH357" s="108"/>
      <c r="CI357" s="109"/>
      <c r="CJ357" s="109"/>
      <c r="CK357" s="109"/>
      <c r="CL357" s="109"/>
      <c r="CM357" s="109"/>
      <c r="CN357" s="109"/>
      <c r="CO357" s="109"/>
      <c r="CP357" s="109"/>
      <c r="CQ357" s="109"/>
      <c r="CR357" s="109"/>
      <c r="CS357" s="109"/>
      <c r="CT357" s="109"/>
      <c r="CU357" s="109"/>
      <c r="DA357" s="108"/>
      <c r="DB357" s="109"/>
      <c r="DC357" s="109"/>
      <c r="DD357" s="109"/>
      <c r="DE357" s="109"/>
      <c r="DF357" s="109"/>
      <c r="DG357" s="109"/>
      <c r="DH357" s="109"/>
      <c r="DI357" s="109"/>
      <c r="DJ357" s="109"/>
      <c r="DK357" s="109"/>
      <c r="DL357" s="109"/>
      <c r="DM357" s="109"/>
      <c r="DN357" s="109"/>
    </row>
    <row r="358" spans="1:118" hidden="1" outlineLevel="1">
      <c r="A358" s="404" t="s">
        <v>662</v>
      </c>
      <c r="B358" s="108" t="s">
        <v>656</v>
      </c>
      <c r="C358" s="108"/>
      <c r="D358" s="108"/>
      <c r="E358" s="108"/>
      <c r="F358" s="108"/>
      <c r="G358" s="108"/>
      <c r="H358" s="108"/>
      <c r="I358" s="108"/>
      <c r="J358" s="104" t="s">
        <v>219</v>
      </c>
      <c r="K358" s="394"/>
      <c r="L358" s="395"/>
      <c r="M358" s="395"/>
      <c r="N358" s="395"/>
      <c r="O358" s="395"/>
      <c r="P358" s="108"/>
      <c r="Q358" s="108"/>
      <c r="R358" s="108"/>
      <c r="S358" s="108"/>
      <c r="T358" s="108"/>
      <c r="U358" s="108"/>
      <c r="V358" s="108"/>
      <c r="W358" s="108"/>
      <c r="X358" s="108"/>
      <c r="Y358" s="108"/>
      <c r="Z358" s="108"/>
      <c r="AA358" s="108"/>
      <c r="AB358" s="108"/>
      <c r="AC358" s="108"/>
      <c r="AD358" s="109"/>
      <c r="AE358" s="109"/>
      <c r="AF358" s="109"/>
      <c r="AG358" s="109"/>
      <c r="AH358" s="109"/>
      <c r="AI358" s="109"/>
      <c r="AJ358" s="109"/>
      <c r="AK358" s="109"/>
      <c r="AL358" s="109"/>
      <c r="AM358" s="109"/>
      <c r="AN358" s="109"/>
      <c r="AO358" s="109"/>
      <c r="AP358" s="109"/>
      <c r="AQ358" s="108"/>
      <c r="AV358" s="108"/>
      <c r="AW358" s="109"/>
      <c r="AX358" s="109"/>
      <c r="AY358" s="109"/>
      <c r="AZ358" s="109"/>
      <c r="BA358" s="109"/>
      <c r="BB358" s="109"/>
      <c r="BC358" s="109"/>
      <c r="BD358" s="109"/>
      <c r="BE358" s="109"/>
      <c r="BF358" s="109"/>
      <c r="BG358" s="109"/>
      <c r="BH358" s="109"/>
      <c r="BI358" s="109"/>
      <c r="BO358" s="108"/>
      <c r="BP358" s="109"/>
      <c r="BQ358" s="109"/>
      <c r="BR358" s="109"/>
      <c r="BS358" s="109"/>
      <c r="BT358" s="109"/>
      <c r="BU358" s="109"/>
      <c r="BV358" s="109"/>
      <c r="BW358" s="109"/>
      <c r="BX358" s="109"/>
      <c r="BY358" s="109"/>
      <c r="BZ358" s="109"/>
      <c r="CA358" s="109"/>
      <c r="CB358" s="109"/>
      <c r="CH358" s="108"/>
      <c r="CI358" s="109"/>
      <c r="CJ358" s="109"/>
      <c r="CK358" s="109"/>
      <c r="CL358" s="109"/>
      <c r="CM358" s="109"/>
      <c r="CN358" s="109"/>
      <c r="CO358" s="109"/>
      <c r="CP358" s="109"/>
      <c r="CQ358" s="109"/>
      <c r="CR358" s="109"/>
      <c r="CS358" s="109"/>
      <c r="CT358" s="109"/>
      <c r="CU358" s="109"/>
      <c r="DA358" s="108"/>
      <c r="DB358" s="109"/>
      <c r="DC358" s="109"/>
      <c r="DD358" s="109"/>
      <c r="DE358" s="109"/>
      <c r="DF358" s="109"/>
      <c r="DG358" s="109"/>
      <c r="DH358" s="109"/>
      <c r="DI358" s="109"/>
      <c r="DJ358" s="109"/>
      <c r="DK358" s="109"/>
      <c r="DL358" s="109"/>
      <c r="DM358" s="109"/>
      <c r="DN358" s="109"/>
    </row>
    <row r="359" spans="1:118" hidden="1" outlineLevel="1">
      <c r="A359" s="405" t="str">
        <f>A358</f>
        <v>[ESO Affiliate or Related Undertaking that do not trade / transact with the ESO 4]</v>
      </c>
      <c r="B359" s="108" t="s">
        <v>639</v>
      </c>
      <c r="C359" s="108"/>
      <c r="D359" s="108"/>
      <c r="E359" s="108"/>
      <c r="F359" s="108"/>
      <c r="G359" s="108"/>
      <c r="H359" s="108"/>
      <c r="I359" s="108"/>
      <c r="J359" s="104" t="s">
        <v>219</v>
      </c>
      <c r="K359" s="394"/>
      <c r="L359" s="395"/>
      <c r="M359" s="395"/>
      <c r="N359" s="395"/>
      <c r="O359" s="395"/>
      <c r="P359" s="108"/>
      <c r="Q359" s="108"/>
      <c r="R359" s="108"/>
      <c r="S359" s="108"/>
      <c r="T359" s="108"/>
      <c r="U359" s="108"/>
      <c r="V359" s="108"/>
      <c r="W359" s="108"/>
      <c r="X359" s="108"/>
      <c r="Y359" s="108"/>
      <c r="Z359" s="108"/>
      <c r="AA359" s="108"/>
      <c r="AB359" s="108"/>
      <c r="AC359" s="108"/>
      <c r="AD359" s="109"/>
      <c r="AE359" s="109"/>
      <c r="AF359" s="109"/>
      <c r="AG359" s="109"/>
      <c r="AH359" s="109"/>
      <c r="AI359" s="109"/>
      <c r="AJ359" s="109"/>
      <c r="AK359" s="109"/>
      <c r="AL359" s="109"/>
      <c r="AM359" s="109"/>
      <c r="AN359" s="109"/>
      <c r="AO359" s="109"/>
      <c r="AP359" s="109"/>
      <c r="AQ359" s="108"/>
      <c r="AV359" s="108"/>
      <c r="AW359" s="109"/>
      <c r="AX359" s="109"/>
      <c r="AY359" s="109"/>
      <c r="AZ359" s="109"/>
      <c r="BA359" s="109"/>
      <c r="BB359" s="109"/>
      <c r="BC359" s="109"/>
      <c r="BD359" s="109"/>
      <c r="BE359" s="109"/>
      <c r="BF359" s="109"/>
      <c r="BG359" s="109"/>
      <c r="BH359" s="109"/>
      <c r="BI359" s="109"/>
      <c r="BO359" s="108"/>
      <c r="BP359" s="109"/>
      <c r="BQ359" s="109"/>
      <c r="BR359" s="109"/>
      <c r="BS359" s="109"/>
      <c r="BT359" s="109"/>
      <c r="BU359" s="109"/>
      <c r="BV359" s="109"/>
      <c r="BW359" s="109"/>
      <c r="BX359" s="109"/>
      <c r="BY359" s="109"/>
      <c r="BZ359" s="109"/>
      <c r="CA359" s="109"/>
      <c r="CB359" s="109"/>
      <c r="CH359" s="108"/>
      <c r="CI359" s="109"/>
      <c r="CJ359" s="109"/>
      <c r="CK359" s="109"/>
      <c r="CL359" s="109"/>
      <c r="CM359" s="109"/>
      <c r="CN359" s="109"/>
      <c r="CO359" s="109"/>
      <c r="CP359" s="109"/>
      <c r="CQ359" s="109"/>
      <c r="CR359" s="109"/>
      <c r="CS359" s="109"/>
      <c r="CT359" s="109"/>
      <c r="CU359" s="109"/>
      <c r="DA359" s="108"/>
      <c r="DB359" s="109"/>
      <c r="DC359" s="109"/>
      <c r="DD359" s="109"/>
      <c r="DE359" s="109"/>
      <c r="DF359" s="109"/>
      <c r="DG359" s="109"/>
      <c r="DH359" s="109"/>
      <c r="DI359" s="109"/>
      <c r="DJ359" s="109"/>
      <c r="DK359" s="109"/>
      <c r="DL359" s="109"/>
      <c r="DM359" s="109"/>
      <c r="DN359" s="109"/>
    </row>
    <row r="360" spans="1:118" hidden="1" outlineLevel="1">
      <c r="A360" s="405" t="str">
        <f>A358</f>
        <v>[ESO Affiliate or Related Undertaking that do not trade / transact with the ESO 4]</v>
      </c>
      <c r="B360" s="108" t="s">
        <v>657</v>
      </c>
      <c r="C360" s="108"/>
      <c r="D360" s="108"/>
      <c r="E360" s="108"/>
      <c r="F360" s="108"/>
      <c r="G360" s="108"/>
      <c r="H360" s="108"/>
      <c r="I360" s="108"/>
      <c r="J360" s="104" t="s">
        <v>207</v>
      </c>
      <c r="K360" s="402">
        <f t="shared" ref="K360:O360" si="147">IFERROR(K359/K358,0)</f>
        <v>0</v>
      </c>
      <c r="L360" s="403">
        <f t="shared" si="147"/>
        <v>0</v>
      </c>
      <c r="M360" s="403">
        <f t="shared" si="147"/>
        <v>0</v>
      </c>
      <c r="N360" s="403">
        <f t="shared" si="147"/>
        <v>0</v>
      </c>
      <c r="O360" s="403">
        <f t="shared" si="147"/>
        <v>0</v>
      </c>
      <c r="P360" s="108"/>
      <c r="Q360" s="108"/>
      <c r="R360" s="108"/>
      <c r="S360" s="108"/>
      <c r="T360" s="108"/>
      <c r="U360" s="108"/>
      <c r="V360" s="108"/>
      <c r="W360" s="108"/>
      <c r="X360" s="108"/>
      <c r="Y360" s="108"/>
      <c r="Z360" s="108"/>
      <c r="AA360" s="108"/>
      <c r="AB360" s="108"/>
      <c r="AC360" s="108"/>
      <c r="AD360" s="109"/>
      <c r="AE360" s="109"/>
      <c r="AF360" s="109"/>
      <c r="AG360" s="109"/>
      <c r="AH360" s="109"/>
      <c r="AI360" s="109"/>
      <c r="AJ360" s="109"/>
      <c r="AK360" s="109"/>
      <c r="AL360" s="109"/>
      <c r="AM360" s="109"/>
      <c r="AN360" s="109"/>
      <c r="AO360" s="109"/>
      <c r="AP360" s="109"/>
      <c r="AQ360" s="108"/>
      <c r="AV360" s="108"/>
      <c r="AW360" s="109"/>
      <c r="AX360" s="109"/>
      <c r="AY360" s="109"/>
      <c r="AZ360" s="109"/>
      <c r="BA360" s="109"/>
      <c r="BB360" s="109"/>
      <c r="BC360" s="109"/>
      <c r="BD360" s="109"/>
      <c r="BE360" s="109"/>
      <c r="BF360" s="109"/>
      <c r="BG360" s="109"/>
      <c r="BH360" s="109"/>
      <c r="BI360" s="109"/>
      <c r="BO360" s="108"/>
      <c r="BP360" s="109"/>
      <c r="BQ360" s="109"/>
      <c r="BR360" s="109"/>
      <c r="BS360" s="109"/>
      <c r="BT360" s="109"/>
      <c r="BU360" s="109"/>
      <c r="BV360" s="109"/>
      <c r="BW360" s="109"/>
      <c r="BX360" s="109"/>
      <c r="BY360" s="109"/>
      <c r="BZ360" s="109"/>
      <c r="CA360" s="109"/>
      <c r="CB360" s="109"/>
      <c r="CH360" s="108"/>
      <c r="CI360" s="109"/>
      <c r="CJ360" s="109"/>
      <c r="CK360" s="109"/>
      <c r="CL360" s="109"/>
      <c r="CM360" s="109"/>
      <c r="CN360" s="109"/>
      <c r="CO360" s="109"/>
      <c r="CP360" s="109"/>
      <c r="CQ360" s="109"/>
      <c r="CR360" s="109"/>
      <c r="CS360" s="109"/>
      <c r="CT360" s="109"/>
      <c r="CU360" s="109"/>
      <c r="DA360" s="108"/>
      <c r="DB360" s="109"/>
      <c r="DC360" s="109"/>
      <c r="DD360" s="109"/>
      <c r="DE360" s="109"/>
      <c r="DF360" s="109"/>
      <c r="DG360" s="109"/>
      <c r="DH360" s="109"/>
      <c r="DI360" s="109"/>
      <c r="DJ360" s="109"/>
      <c r="DK360" s="109"/>
      <c r="DL360" s="109"/>
      <c r="DM360" s="109"/>
      <c r="DN360" s="109"/>
    </row>
    <row r="361" spans="1:118" hidden="1" outlineLevel="1">
      <c r="A361" s="404" t="s">
        <v>663</v>
      </c>
      <c r="B361" s="108" t="s">
        <v>656</v>
      </c>
      <c r="C361" s="108"/>
      <c r="D361" s="108"/>
      <c r="E361" s="108"/>
      <c r="F361" s="108"/>
      <c r="G361" s="108"/>
      <c r="H361" s="108"/>
      <c r="I361" s="108"/>
      <c r="J361" s="104" t="s">
        <v>219</v>
      </c>
      <c r="K361" s="394"/>
      <c r="L361" s="395"/>
      <c r="M361" s="395"/>
      <c r="N361" s="395"/>
      <c r="O361" s="395"/>
      <c r="P361" s="108"/>
      <c r="Q361" s="108"/>
      <c r="R361" s="108"/>
      <c r="S361" s="108"/>
      <c r="T361" s="108"/>
      <c r="U361" s="108"/>
      <c r="V361" s="108"/>
      <c r="W361" s="108"/>
      <c r="X361" s="108"/>
      <c r="Y361" s="108"/>
      <c r="Z361" s="108"/>
      <c r="AA361" s="108"/>
      <c r="AB361" s="108"/>
      <c r="AC361" s="108"/>
      <c r="AD361" s="109"/>
      <c r="AE361" s="109"/>
      <c r="AF361" s="109"/>
      <c r="AG361" s="109"/>
      <c r="AH361" s="109"/>
      <c r="AI361" s="109"/>
      <c r="AJ361" s="109"/>
      <c r="AK361" s="109"/>
      <c r="AL361" s="109"/>
      <c r="AM361" s="109"/>
      <c r="AN361" s="109"/>
      <c r="AO361" s="109"/>
      <c r="AP361" s="109"/>
      <c r="AQ361" s="108"/>
      <c r="AV361" s="108"/>
      <c r="AW361" s="109"/>
      <c r="AX361" s="109"/>
      <c r="AY361" s="109"/>
      <c r="AZ361" s="109"/>
      <c r="BA361" s="109"/>
      <c r="BB361" s="109"/>
      <c r="BC361" s="109"/>
      <c r="BD361" s="109"/>
      <c r="BE361" s="109"/>
      <c r="BF361" s="109"/>
      <c r="BG361" s="109"/>
      <c r="BH361" s="109"/>
      <c r="BI361" s="109"/>
      <c r="BO361" s="108"/>
      <c r="BP361" s="109"/>
      <c r="BQ361" s="109"/>
      <c r="BR361" s="109"/>
      <c r="BS361" s="109"/>
      <c r="BT361" s="109"/>
      <c r="BU361" s="109"/>
      <c r="BV361" s="109"/>
      <c r="BW361" s="109"/>
      <c r="BX361" s="109"/>
      <c r="BY361" s="109"/>
      <c r="BZ361" s="109"/>
      <c r="CA361" s="109"/>
      <c r="CB361" s="109"/>
      <c r="CH361" s="108"/>
      <c r="CI361" s="109"/>
      <c r="CJ361" s="109"/>
      <c r="CK361" s="109"/>
      <c r="CL361" s="109"/>
      <c r="CM361" s="109"/>
      <c r="CN361" s="109"/>
      <c r="CO361" s="109"/>
      <c r="CP361" s="109"/>
      <c r="CQ361" s="109"/>
      <c r="CR361" s="109"/>
      <c r="CS361" s="109"/>
      <c r="CT361" s="109"/>
      <c r="CU361" s="109"/>
      <c r="DA361" s="108"/>
      <c r="DB361" s="109"/>
      <c r="DC361" s="109"/>
      <c r="DD361" s="109"/>
      <c r="DE361" s="109"/>
      <c r="DF361" s="109"/>
      <c r="DG361" s="109"/>
      <c r="DH361" s="109"/>
      <c r="DI361" s="109"/>
      <c r="DJ361" s="109"/>
      <c r="DK361" s="109"/>
      <c r="DL361" s="109"/>
      <c r="DM361" s="109"/>
      <c r="DN361" s="109"/>
    </row>
    <row r="362" spans="1:118" hidden="1" outlineLevel="1">
      <c r="A362" s="405" t="str">
        <f>A361</f>
        <v>[ESO Affiliate or Related Undertaking that do not trade / transact with the ESO 5]</v>
      </c>
      <c r="B362" s="108" t="s">
        <v>639</v>
      </c>
      <c r="C362" s="108"/>
      <c r="D362" s="108"/>
      <c r="E362" s="108"/>
      <c r="F362" s="108"/>
      <c r="G362" s="108"/>
      <c r="H362" s="108"/>
      <c r="I362" s="108"/>
      <c r="J362" s="104" t="s">
        <v>219</v>
      </c>
      <c r="K362" s="394"/>
      <c r="L362" s="395"/>
      <c r="M362" s="395"/>
      <c r="N362" s="395"/>
      <c r="O362" s="395"/>
      <c r="P362" s="108"/>
      <c r="Q362" s="108"/>
      <c r="R362" s="108"/>
      <c r="S362" s="108"/>
      <c r="T362" s="108"/>
      <c r="U362" s="108"/>
      <c r="V362" s="108"/>
      <c r="W362" s="108"/>
      <c r="X362" s="108"/>
      <c r="Y362" s="108"/>
      <c r="Z362" s="108"/>
      <c r="AA362" s="108"/>
      <c r="AB362" s="108"/>
      <c r="AC362" s="108"/>
      <c r="AD362" s="109"/>
      <c r="AE362" s="109"/>
      <c r="AF362" s="109"/>
      <c r="AG362" s="109"/>
      <c r="AH362" s="109"/>
      <c r="AI362" s="109"/>
      <c r="AJ362" s="109"/>
      <c r="AK362" s="109"/>
      <c r="AL362" s="109"/>
      <c r="AM362" s="109"/>
      <c r="AN362" s="109"/>
      <c r="AO362" s="109"/>
      <c r="AP362" s="109"/>
      <c r="AQ362" s="108"/>
      <c r="AV362" s="108"/>
      <c r="AW362" s="109"/>
      <c r="AX362" s="109"/>
      <c r="AY362" s="109"/>
      <c r="AZ362" s="109"/>
      <c r="BA362" s="109"/>
      <c r="BB362" s="109"/>
      <c r="BC362" s="109"/>
      <c r="BD362" s="109"/>
      <c r="BE362" s="109"/>
      <c r="BF362" s="109"/>
      <c r="BG362" s="109"/>
      <c r="BH362" s="109"/>
      <c r="BI362" s="109"/>
      <c r="BO362" s="108"/>
      <c r="BP362" s="109"/>
      <c r="BQ362" s="109"/>
      <c r="BR362" s="109"/>
      <c r="BS362" s="109"/>
      <c r="BT362" s="109"/>
      <c r="BU362" s="109"/>
      <c r="BV362" s="109"/>
      <c r="BW362" s="109"/>
      <c r="BX362" s="109"/>
      <c r="BY362" s="109"/>
      <c r="BZ362" s="109"/>
      <c r="CA362" s="109"/>
      <c r="CB362" s="109"/>
      <c r="CH362" s="108"/>
      <c r="CI362" s="109"/>
      <c r="CJ362" s="109"/>
      <c r="CK362" s="109"/>
      <c r="CL362" s="109"/>
      <c r="CM362" s="109"/>
      <c r="CN362" s="109"/>
      <c r="CO362" s="109"/>
      <c r="CP362" s="109"/>
      <c r="CQ362" s="109"/>
      <c r="CR362" s="109"/>
      <c r="CS362" s="109"/>
      <c r="CT362" s="109"/>
      <c r="CU362" s="109"/>
      <c r="DA362" s="108"/>
      <c r="DB362" s="109"/>
      <c r="DC362" s="109"/>
      <c r="DD362" s="109"/>
      <c r="DE362" s="109"/>
      <c r="DF362" s="109"/>
      <c r="DG362" s="109"/>
      <c r="DH362" s="109"/>
      <c r="DI362" s="109"/>
      <c r="DJ362" s="109"/>
      <c r="DK362" s="109"/>
      <c r="DL362" s="109"/>
      <c r="DM362" s="109"/>
      <c r="DN362" s="109"/>
    </row>
    <row r="363" spans="1:118" hidden="1" outlineLevel="1">
      <c r="A363" s="405" t="str">
        <f>A361</f>
        <v>[ESO Affiliate or Related Undertaking that do not trade / transact with the ESO 5]</v>
      </c>
      <c r="B363" s="108" t="s">
        <v>657</v>
      </c>
      <c r="C363" s="108"/>
      <c r="D363" s="108"/>
      <c r="E363" s="108"/>
      <c r="F363" s="108"/>
      <c r="G363" s="108"/>
      <c r="H363" s="108"/>
      <c r="I363" s="108"/>
      <c r="J363" s="104" t="s">
        <v>207</v>
      </c>
      <c r="K363" s="402">
        <f t="shared" ref="K363:O363" si="148">IFERROR(K362/K361,0)</f>
        <v>0</v>
      </c>
      <c r="L363" s="403">
        <f t="shared" si="148"/>
        <v>0</v>
      </c>
      <c r="M363" s="403">
        <f t="shared" si="148"/>
        <v>0</v>
      </c>
      <c r="N363" s="403">
        <f t="shared" si="148"/>
        <v>0</v>
      </c>
      <c r="O363" s="403">
        <f t="shared" si="148"/>
        <v>0</v>
      </c>
      <c r="P363" s="108"/>
      <c r="Q363" s="108"/>
      <c r="R363" s="108"/>
      <c r="S363" s="108"/>
      <c r="T363" s="108"/>
      <c r="U363" s="108"/>
      <c r="V363" s="108"/>
      <c r="W363" s="108"/>
      <c r="X363" s="108"/>
      <c r="Y363" s="108"/>
      <c r="Z363" s="108"/>
      <c r="AA363" s="108"/>
      <c r="AB363" s="108"/>
      <c r="AC363" s="108"/>
      <c r="AD363" s="109"/>
      <c r="AE363" s="109"/>
      <c r="AF363" s="109"/>
      <c r="AG363" s="109"/>
      <c r="AH363" s="109"/>
      <c r="AI363" s="109"/>
      <c r="AJ363" s="109"/>
      <c r="AK363" s="109"/>
      <c r="AL363" s="109"/>
      <c r="AM363" s="109"/>
      <c r="AN363" s="109"/>
      <c r="AO363" s="109"/>
      <c r="AP363" s="109"/>
      <c r="AQ363" s="108"/>
      <c r="AV363" s="108"/>
      <c r="AW363" s="109"/>
      <c r="AX363" s="109"/>
      <c r="AY363" s="109"/>
      <c r="AZ363" s="109"/>
      <c r="BA363" s="109"/>
      <c r="BB363" s="109"/>
      <c r="BC363" s="109"/>
      <c r="BD363" s="109"/>
      <c r="BE363" s="109"/>
      <c r="BF363" s="109"/>
      <c r="BG363" s="109"/>
      <c r="BH363" s="109"/>
      <c r="BI363" s="109"/>
      <c r="BO363" s="108"/>
      <c r="BP363" s="109"/>
      <c r="BQ363" s="109"/>
      <c r="BR363" s="109"/>
      <c r="BS363" s="109"/>
      <c r="BT363" s="109"/>
      <c r="BU363" s="109"/>
      <c r="BV363" s="109"/>
      <c r="BW363" s="109"/>
      <c r="BX363" s="109"/>
      <c r="BY363" s="109"/>
      <c r="BZ363" s="109"/>
      <c r="CA363" s="109"/>
      <c r="CB363" s="109"/>
      <c r="CH363" s="108"/>
      <c r="CI363" s="109"/>
      <c r="CJ363" s="109"/>
      <c r="CK363" s="109"/>
      <c r="CL363" s="109"/>
      <c r="CM363" s="109"/>
      <c r="CN363" s="109"/>
      <c r="CO363" s="109"/>
      <c r="CP363" s="109"/>
      <c r="CQ363" s="109"/>
      <c r="CR363" s="109"/>
      <c r="CS363" s="109"/>
      <c r="CT363" s="109"/>
      <c r="CU363" s="109"/>
      <c r="DA363" s="108"/>
      <c r="DB363" s="109"/>
      <c r="DC363" s="109"/>
      <c r="DD363" s="109"/>
      <c r="DE363" s="109"/>
      <c r="DF363" s="109"/>
      <c r="DG363" s="109"/>
      <c r="DH363" s="109"/>
      <c r="DI363" s="109"/>
      <c r="DJ363" s="109"/>
      <c r="DK363" s="109"/>
      <c r="DL363" s="109"/>
      <c r="DM363" s="109"/>
      <c r="DN363" s="109"/>
    </row>
    <row r="364" spans="1:118" hidden="1" outlineLevel="1">
      <c r="A364" s="404" t="s">
        <v>664</v>
      </c>
      <c r="B364" s="108" t="s">
        <v>656</v>
      </c>
      <c r="C364" s="108"/>
      <c r="D364" s="108"/>
      <c r="E364" s="108"/>
      <c r="F364" s="108"/>
      <c r="G364" s="108"/>
      <c r="H364" s="108"/>
      <c r="I364" s="108"/>
      <c r="J364" s="104" t="s">
        <v>219</v>
      </c>
      <c r="K364" s="394"/>
      <c r="L364" s="395"/>
      <c r="M364" s="395"/>
      <c r="N364" s="395"/>
      <c r="O364" s="395"/>
      <c r="P364" s="108"/>
      <c r="Q364" s="108"/>
      <c r="R364" s="108"/>
      <c r="S364" s="108"/>
      <c r="T364" s="108"/>
      <c r="U364" s="108"/>
      <c r="V364" s="108"/>
      <c r="W364" s="108"/>
      <c r="X364" s="108"/>
      <c r="Y364" s="108"/>
      <c r="Z364" s="108"/>
      <c r="AA364" s="108"/>
      <c r="AB364" s="108"/>
      <c r="AC364" s="108"/>
      <c r="AD364" s="109"/>
      <c r="AE364" s="109"/>
      <c r="AF364" s="109"/>
      <c r="AG364" s="109"/>
      <c r="AH364" s="109"/>
      <c r="AI364" s="109"/>
      <c r="AJ364" s="109"/>
      <c r="AK364" s="109"/>
      <c r="AL364" s="109"/>
      <c r="AM364" s="109"/>
      <c r="AN364" s="109"/>
      <c r="AO364" s="109"/>
      <c r="AP364" s="109"/>
      <c r="AQ364" s="108"/>
      <c r="AV364" s="108"/>
      <c r="AW364" s="109"/>
      <c r="AX364" s="109"/>
      <c r="AY364" s="109"/>
      <c r="AZ364" s="109"/>
      <c r="BA364" s="109"/>
      <c r="BB364" s="109"/>
      <c r="BC364" s="109"/>
      <c r="BD364" s="109"/>
      <c r="BE364" s="109"/>
      <c r="BF364" s="109"/>
      <c r="BG364" s="109"/>
      <c r="BH364" s="109"/>
      <c r="BI364" s="109"/>
      <c r="BO364" s="108"/>
      <c r="BP364" s="109"/>
      <c r="BQ364" s="109"/>
      <c r="BR364" s="109"/>
      <c r="BS364" s="109"/>
      <c r="BT364" s="109"/>
      <c r="BU364" s="109"/>
      <c r="BV364" s="109"/>
      <c r="BW364" s="109"/>
      <c r="BX364" s="109"/>
      <c r="BY364" s="109"/>
      <c r="BZ364" s="109"/>
      <c r="CA364" s="109"/>
      <c r="CB364" s="109"/>
      <c r="CH364" s="108"/>
      <c r="CI364" s="109"/>
      <c r="CJ364" s="109"/>
      <c r="CK364" s="109"/>
      <c r="CL364" s="109"/>
      <c r="CM364" s="109"/>
      <c r="CN364" s="109"/>
      <c r="CO364" s="109"/>
      <c r="CP364" s="109"/>
      <c r="CQ364" s="109"/>
      <c r="CR364" s="109"/>
      <c r="CS364" s="109"/>
      <c r="CT364" s="109"/>
      <c r="CU364" s="109"/>
      <c r="DA364" s="108"/>
      <c r="DB364" s="109"/>
      <c r="DC364" s="109"/>
      <c r="DD364" s="109"/>
      <c r="DE364" s="109"/>
      <c r="DF364" s="109"/>
      <c r="DG364" s="109"/>
      <c r="DH364" s="109"/>
      <c r="DI364" s="109"/>
      <c r="DJ364" s="109"/>
      <c r="DK364" s="109"/>
      <c r="DL364" s="109"/>
      <c r="DM364" s="109"/>
      <c r="DN364" s="109"/>
    </row>
    <row r="365" spans="1:118" hidden="1" outlineLevel="1">
      <c r="A365" s="405" t="str">
        <f>A364</f>
        <v>[ESO Affiliate or Related Undertaking that do not trade / transact with the ESO 6]</v>
      </c>
      <c r="B365" s="108" t="s">
        <v>639</v>
      </c>
      <c r="C365" s="108"/>
      <c r="D365" s="108"/>
      <c r="E365" s="108"/>
      <c r="F365" s="108"/>
      <c r="G365" s="108"/>
      <c r="H365" s="108"/>
      <c r="I365" s="108"/>
      <c r="J365" s="104" t="s">
        <v>219</v>
      </c>
      <c r="K365" s="394"/>
      <c r="L365" s="395"/>
      <c r="M365" s="395"/>
      <c r="N365" s="395"/>
      <c r="O365" s="395"/>
      <c r="P365" s="108"/>
      <c r="Q365" s="108"/>
      <c r="R365" s="108"/>
      <c r="S365" s="108"/>
      <c r="T365" s="108"/>
      <c r="U365" s="108"/>
      <c r="V365" s="108"/>
      <c r="W365" s="108"/>
      <c r="X365" s="108"/>
      <c r="Y365" s="108"/>
      <c r="Z365" s="108"/>
      <c r="AA365" s="108"/>
      <c r="AB365" s="108"/>
      <c r="AC365" s="108"/>
      <c r="AD365" s="109"/>
      <c r="AE365" s="109"/>
      <c r="AF365" s="109"/>
      <c r="AG365" s="109"/>
      <c r="AH365" s="109"/>
      <c r="AI365" s="109"/>
      <c r="AJ365" s="109"/>
      <c r="AK365" s="109"/>
      <c r="AL365" s="109"/>
      <c r="AM365" s="109"/>
      <c r="AN365" s="109"/>
      <c r="AO365" s="109"/>
      <c r="AP365" s="109"/>
      <c r="AQ365" s="108"/>
      <c r="AV365" s="108"/>
      <c r="AW365" s="109"/>
      <c r="AX365" s="109"/>
      <c r="AY365" s="109"/>
      <c r="AZ365" s="109"/>
      <c r="BA365" s="109"/>
      <c r="BB365" s="109"/>
      <c r="BC365" s="109"/>
      <c r="BD365" s="109"/>
      <c r="BE365" s="109"/>
      <c r="BF365" s="109"/>
      <c r="BG365" s="109"/>
      <c r="BH365" s="109"/>
      <c r="BI365" s="109"/>
      <c r="BO365" s="108"/>
      <c r="BP365" s="109"/>
      <c r="BQ365" s="109"/>
      <c r="BR365" s="109"/>
      <c r="BS365" s="109"/>
      <c r="BT365" s="109"/>
      <c r="BU365" s="109"/>
      <c r="BV365" s="109"/>
      <c r="BW365" s="109"/>
      <c r="BX365" s="109"/>
      <c r="BY365" s="109"/>
      <c r="BZ365" s="109"/>
      <c r="CA365" s="109"/>
      <c r="CB365" s="109"/>
      <c r="CH365" s="108"/>
      <c r="CI365" s="109"/>
      <c r="CJ365" s="109"/>
      <c r="CK365" s="109"/>
      <c r="CL365" s="109"/>
      <c r="CM365" s="109"/>
      <c r="CN365" s="109"/>
      <c r="CO365" s="109"/>
      <c r="CP365" s="109"/>
      <c r="CQ365" s="109"/>
      <c r="CR365" s="109"/>
      <c r="CS365" s="109"/>
      <c r="CT365" s="109"/>
      <c r="CU365" s="109"/>
      <c r="DA365" s="108"/>
      <c r="DB365" s="109"/>
      <c r="DC365" s="109"/>
      <c r="DD365" s="109"/>
      <c r="DE365" s="109"/>
      <c r="DF365" s="109"/>
      <c r="DG365" s="109"/>
      <c r="DH365" s="109"/>
      <c r="DI365" s="109"/>
      <c r="DJ365" s="109"/>
      <c r="DK365" s="109"/>
      <c r="DL365" s="109"/>
      <c r="DM365" s="109"/>
      <c r="DN365" s="109"/>
    </row>
    <row r="366" spans="1:118" hidden="1" outlineLevel="1">
      <c r="A366" s="405" t="str">
        <f>A364</f>
        <v>[ESO Affiliate or Related Undertaking that do not trade / transact with the ESO 6]</v>
      </c>
      <c r="B366" s="108" t="s">
        <v>657</v>
      </c>
      <c r="C366" s="108"/>
      <c r="D366" s="108"/>
      <c r="E366" s="108"/>
      <c r="F366" s="108"/>
      <c r="G366" s="108"/>
      <c r="H366" s="108"/>
      <c r="I366" s="108"/>
      <c r="J366" s="104" t="s">
        <v>207</v>
      </c>
      <c r="K366" s="402">
        <f t="shared" ref="K366:O366" si="149">IFERROR(K365/K364,0)</f>
        <v>0</v>
      </c>
      <c r="L366" s="403">
        <f t="shared" si="149"/>
        <v>0</v>
      </c>
      <c r="M366" s="403">
        <f t="shared" si="149"/>
        <v>0</v>
      </c>
      <c r="N366" s="403">
        <f t="shared" si="149"/>
        <v>0</v>
      </c>
      <c r="O366" s="403">
        <f t="shared" si="149"/>
        <v>0</v>
      </c>
      <c r="P366" s="108"/>
      <c r="Q366" s="108"/>
      <c r="R366" s="108"/>
      <c r="S366" s="108"/>
      <c r="T366" s="108"/>
      <c r="U366" s="108"/>
      <c r="V366" s="108"/>
      <c r="W366" s="108"/>
      <c r="X366" s="108"/>
      <c r="Y366" s="108"/>
      <c r="Z366" s="108"/>
      <c r="AA366" s="108"/>
      <c r="AB366" s="108"/>
      <c r="AC366" s="108"/>
      <c r="AD366" s="109"/>
      <c r="AE366" s="109"/>
      <c r="AF366" s="109"/>
      <c r="AG366" s="109"/>
      <c r="AH366" s="109"/>
      <c r="AI366" s="109"/>
      <c r="AJ366" s="109"/>
      <c r="AK366" s="109"/>
      <c r="AL366" s="109"/>
      <c r="AM366" s="109"/>
      <c r="AN366" s="109"/>
      <c r="AO366" s="109"/>
      <c r="AP366" s="109"/>
      <c r="AQ366" s="108"/>
      <c r="AV366" s="108"/>
      <c r="AW366" s="109"/>
      <c r="AX366" s="109"/>
      <c r="AY366" s="109"/>
      <c r="AZ366" s="109"/>
      <c r="BA366" s="109"/>
      <c r="BB366" s="109"/>
      <c r="BC366" s="109"/>
      <c r="BD366" s="109"/>
      <c r="BE366" s="109"/>
      <c r="BF366" s="109"/>
      <c r="BG366" s="109"/>
      <c r="BH366" s="109"/>
      <c r="BI366" s="109"/>
      <c r="BO366" s="108"/>
      <c r="BP366" s="109"/>
      <c r="BQ366" s="109"/>
      <c r="BR366" s="109"/>
      <c r="BS366" s="109"/>
      <c r="BT366" s="109"/>
      <c r="BU366" s="109"/>
      <c r="BV366" s="109"/>
      <c r="BW366" s="109"/>
      <c r="BX366" s="109"/>
      <c r="BY366" s="109"/>
      <c r="BZ366" s="109"/>
      <c r="CA366" s="109"/>
      <c r="CB366" s="109"/>
      <c r="CH366" s="108"/>
      <c r="CI366" s="109"/>
      <c r="CJ366" s="109"/>
      <c r="CK366" s="109"/>
      <c r="CL366" s="109"/>
      <c r="CM366" s="109"/>
      <c r="CN366" s="109"/>
      <c r="CO366" s="109"/>
      <c r="CP366" s="109"/>
      <c r="CQ366" s="109"/>
      <c r="CR366" s="109"/>
      <c r="CS366" s="109"/>
      <c r="CT366" s="109"/>
      <c r="CU366" s="109"/>
      <c r="DA366" s="108"/>
      <c r="DB366" s="109"/>
      <c r="DC366" s="109"/>
      <c r="DD366" s="109"/>
      <c r="DE366" s="109"/>
      <c r="DF366" s="109"/>
      <c r="DG366" s="109"/>
      <c r="DH366" s="109"/>
      <c r="DI366" s="109"/>
      <c r="DJ366" s="109"/>
      <c r="DK366" s="109"/>
      <c r="DL366" s="109"/>
      <c r="DM366" s="109"/>
      <c r="DN366" s="109"/>
    </row>
    <row r="367" spans="1:118" hidden="1" outlineLevel="1">
      <c r="A367" s="108" t="s">
        <v>665</v>
      </c>
      <c r="B367" s="108" t="s">
        <v>656</v>
      </c>
      <c r="C367" s="108"/>
      <c r="D367" s="108"/>
      <c r="E367" s="108"/>
      <c r="F367" s="108"/>
      <c r="G367" s="108"/>
      <c r="H367" s="108"/>
      <c r="I367" s="108"/>
      <c r="J367" s="104" t="s">
        <v>219</v>
      </c>
      <c r="K367" s="394"/>
      <c r="L367" s="395"/>
      <c r="M367" s="395"/>
      <c r="N367" s="395"/>
      <c r="O367" s="395"/>
      <c r="P367" s="108"/>
      <c r="Q367" s="108"/>
      <c r="R367" s="108"/>
      <c r="S367" s="108"/>
      <c r="T367" s="108"/>
      <c r="U367" s="108"/>
      <c r="V367" s="108"/>
      <c r="W367" s="108"/>
      <c r="X367" s="108"/>
      <c r="Y367" s="108"/>
      <c r="Z367" s="108"/>
      <c r="AA367" s="108"/>
      <c r="AB367" s="108"/>
      <c r="AC367" s="108"/>
      <c r="AD367" s="109"/>
      <c r="AE367" s="109"/>
      <c r="AF367" s="109"/>
      <c r="AG367" s="109"/>
      <c r="AH367" s="109"/>
      <c r="AI367" s="109"/>
      <c r="AJ367" s="109"/>
      <c r="AK367" s="109"/>
      <c r="AL367" s="109"/>
      <c r="AM367" s="109"/>
      <c r="AN367" s="109"/>
      <c r="AO367" s="109"/>
      <c r="AP367" s="109"/>
      <c r="AQ367" s="108"/>
      <c r="AV367" s="108"/>
      <c r="AW367" s="109"/>
      <c r="AX367" s="109"/>
      <c r="AY367" s="109"/>
      <c r="AZ367" s="109"/>
      <c r="BA367" s="109"/>
      <c r="BB367" s="109"/>
      <c r="BC367" s="109"/>
      <c r="BD367" s="109"/>
      <c r="BE367" s="109"/>
      <c r="BF367" s="109"/>
      <c r="BG367" s="109"/>
      <c r="BH367" s="109"/>
      <c r="BI367" s="109"/>
      <c r="BO367" s="108"/>
      <c r="BP367" s="109"/>
      <c r="BQ367" s="109"/>
      <c r="BR367" s="109"/>
      <c r="BS367" s="109"/>
      <c r="BT367" s="109"/>
      <c r="BU367" s="109"/>
      <c r="BV367" s="109"/>
      <c r="BW367" s="109"/>
      <c r="BX367" s="109"/>
      <c r="BY367" s="109"/>
      <c r="BZ367" s="109"/>
      <c r="CA367" s="109"/>
      <c r="CB367" s="109"/>
      <c r="CH367" s="108"/>
      <c r="CI367" s="109"/>
      <c r="CJ367" s="109"/>
      <c r="CK367" s="109"/>
      <c r="CL367" s="109"/>
      <c r="CM367" s="109"/>
      <c r="CN367" s="109"/>
      <c r="CO367" s="109"/>
      <c r="CP367" s="109"/>
      <c r="CQ367" s="109"/>
      <c r="CR367" s="109"/>
      <c r="CS367" s="109"/>
      <c r="CT367" s="109"/>
      <c r="CU367" s="109"/>
      <c r="DA367" s="108"/>
      <c r="DB367" s="109"/>
      <c r="DC367" s="109"/>
      <c r="DD367" s="109"/>
      <c r="DE367" s="109"/>
      <c r="DF367" s="109"/>
      <c r="DG367" s="109"/>
      <c r="DH367" s="109"/>
      <c r="DI367" s="109"/>
      <c r="DJ367" s="109"/>
      <c r="DK367" s="109"/>
      <c r="DL367" s="109"/>
      <c r="DM367" s="109"/>
      <c r="DN367" s="109"/>
    </row>
    <row r="368" spans="1:118" hidden="1" outlineLevel="1">
      <c r="A368" s="108" t="s">
        <v>665</v>
      </c>
      <c r="B368" s="108" t="s">
        <v>639</v>
      </c>
      <c r="C368" s="108"/>
      <c r="D368" s="108"/>
      <c r="E368" s="108"/>
      <c r="F368" s="108"/>
      <c r="G368" s="108"/>
      <c r="H368" s="108"/>
      <c r="I368" s="108"/>
      <c r="J368" s="104" t="s">
        <v>219</v>
      </c>
      <c r="K368" s="394"/>
      <c r="L368" s="395"/>
      <c r="M368" s="395"/>
      <c r="N368" s="395"/>
      <c r="O368" s="395"/>
      <c r="P368" s="108"/>
      <c r="Q368" s="108"/>
      <c r="R368" s="108"/>
      <c r="S368" s="108"/>
      <c r="T368" s="108"/>
      <c r="U368" s="108"/>
      <c r="V368" s="108"/>
      <c r="W368" s="108"/>
      <c r="X368" s="108"/>
      <c r="Y368" s="108"/>
      <c r="Z368" s="108"/>
      <c r="AA368" s="108"/>
      <c r="AB368" s="108"/>
      <c r="AC368" s="108"/>
      <c r="AD368" s="109"/>
      <c r="AE368" s="109"/>
      <c r="AF368" s="109"/>
      <c r="AG368" s="109"/>
      <c r="AH368" s="109"/>
      <c r="AI368" s="109"/>
      <c r="AJ368" s="109"/>
      <c r="AK368" s="109"/>
      <c r="AL368" s="109"/>
      <c r="AM368" s="109"/>
      <c r="AN368" s="109"/>
      <c r="AO368" s="109"/>
      <c r="AP368" s="109"/>
      <c r="AQ368" s="108"/>
      <c r="AV368" s="108"/>
      <c r="AW368" s="109"/>
      <c r="AX368" s="109"/>
      <c r="AY368" s="109"/>
      <c r="AZ368" s="109"/>
      <c r="BA368" s="109"/>
      <c r="BB368" s="109"/>
      <c r="BC368" s="109"/>
      <c r="BD368" s="109"/>
      <c r="BE368" s="109"/>
      <c r="BF368" s="109"/>
      <c r="BG368" s="109"/>
      <c r="BH368" s="109"/>
      <c r="BI368" s="109"/>
      <c r="BO368" s="108"/>
      <c r="BP368" s="109"/>
      <c r="BQ368" s="109"/>
      <c r="BR368" s="109"/>
      <c r="BS368" s="109"/>
      <c r="BT368" s="109"/>
      <c r="BU368" s="109"/>
      <c r="BV368" s="109"/>
      <c r="BW368" s="109"/>
      <c r="BX368" s="109"/>
      <c r="BY368" s="109"/>
      <c r="BZ368" s="109"/>
      <c r="CA368" s="109"/>
      <c r="CB368" s="109"/>
      <c r="CH368" s="108"/>
      <c r="CI368" s="109"/>
      <c r="CJ368" s="109"/>
      <c r="CK368" s="109"/>
      <c r="CL368" s="109"/>
      <c r="CM368" s="109"/>
      <c r="CN368" s="109"/>
      <c r="CO368" s="109"/>
      <c r="CP368" s="109"/>
      <c r="CQ368" s="109"/>
      <c r="CR368" s="109"/>
      <c r="CS368" s="109"/>
      <c r="CT368" s="109"/>
      <c r="CU368" s="109"/>
      <c r="DA368" s="108"/>
      <c r="DB368" s="109"/>
      <c r="DC368" s="109"/>
      <c r="DD368" s="109"/>
      <c r="DE368" s="109"/>
      <c r="DF368" s="109"/>
      <c r="DG368" s="109"/>
      <c r="DH368" s="109"/>
      <c r="DI368" s="109"/>
      <c r="DJ368" s="109"/>
      <c r="DK368" s="109"/>
      <c r="DL368" s="109"/>
      <c r="DM368" s="109"/>
      <c r="DN368" s="109"/>
    </row>
    <row r="369" spans="1:118" hidden="1" outlineLevel="1">
      <c r="A369" s="108" t="s">
        <v>665</v>
      </c>
      <c r="B369" s="108" t="s">
        <v>657</v>
      </c>
      <c r="C369" s="108"/>
      <c r="D369" s="108"/>
      <c r="E369" s="108"/>
      <c r="F369" s="108"/>
      <c r="G369" s="108"/>
      <c r="H369" s="108"/>
      <c r="I369" s="108"/>
      <c r="J369" s="104" t="s">
        <v>207</v>
      </c>
      <c r="K369" s="402">
        <f t="shared" ref="K369:O369" si="150">IFERROR(K368/K367,0)</f>
        <v>0</v>
      </c>
      <c r="L369" s="403">
        <f t="shared" si="150"/>
        <v>0</v>
      </c>
      <c r="M369" s="403">
        <f t="shared" si="150"/>
        <v>0</v>
      </c>
      <c r="N369" s="403">
        <f t="shared" si="150"/>
        <v>0</v>
      </c>
      <c r="O369" s="403">
        <f t="shared" si="150"/>
        <v>0</v>
      </c>
      <c r="P369" s="108"/>
      <c r="Q369" s="108"/>
      <c r="R369" s="108"/>
      <c r="S369" s="108"/>
      <c r="T369" s="108"/>
      <c r="U369" s="108"/>
      <c r="V369" s="108"/>
      <c r="W369" s="108"/>
      <c r="X369" s="108"/>
      <c r="Y369" s="108"/>
      <c r="Z369" s="108"/>
      <c r="AA369" s="108"/>
      <c r="AB369" s="108"/>
      <c r="AC369" s="108"/>
      <c r="AD369" s="109"/>
      <c r="AE369" s="109"/>
      <c r="AF369" s="109"/>
      <c r="AG369" s="109"/>
      <c r="AH369" s="109"/>
      <c r="AI369" s="109"/>
      <c r="AJ369" s="109"/>
      <c r="AK369" s="109"/>
      <c r="AL369" s="109"/>
      <c r="AM369" s="109"/>
      <c r="AN369" s="109"/>
      <c r="AO369" s="109"/>
      <c r="AP369" s="109"/>
      <c r="AQ369" s="108"/>
      <c r="AV369" s="108"/>
      <c r="AW369" s="109"/>
      <c r="AX369" s="109"/>
      <c r="AY369" s="109"/>
      <c r="AZ369" s="109"/>
      <c r="BA369" s="109"/>
      <c r="BB369" s="109"/>
      <c r="BC369" s="109"/>
      <c r="BD369" s="109"/>
      <c r="BE369" s="109"/>
      <c r="BF369" s="109"/>
      <c r="BG369" s="109"/>
      <c r="BH369" s="109"/>
      <c r="BI369" s="109"/>
      <c r="BO369" s="108"/>
      <c r="BP369" s="109"/>
      <c r="BQ369" s="109"/>
      <c r="BR369" s="109"/>
      <c r="BS369" s="109"/>
      <c r="BT369" s="109"/>
      <c r="BU369" s="109"/>
      <c r="BV369" s="109"/>
      <c r="BW369" s="109"/>
      <c r="BX369" s="109"/>
      <c r="BY369" s="109"/>
      <c r="BZ369" s="109"/>
      <c r="CA369" s="109"/>
      <c r="CB369" s="109"/>
      <c r="CH369" s="108"/>
      <c r="CI369" s="109"/>
      <c r="CJ369" s="109"/>
      <c r="CK369" s="109"/>
      <c r="CL369" s="109"/>
      <c r="CM369" s="109"/>
      <c r="CN369" s="109"/>
      <c r="CO369" s="109"/>
      <c r="CP369" s="109"/>
      <c r="CQ369" s="109"/>
      <c r="CR369" s="109"/>
      <c r="CS369" s="109"/>
      <c r="CT369" s="109"/>
      <c r="CU369" s="109"/>
      <c r="DA369" s="108"/>
      <c r="DB369" s="109"/>
      <c r="DC369" s="109"/>
      <c r="DD369" s="109"/>
      <c r="DE369" s="109"/>
      <c r="DF369" s="109"/>
      <c r="DG369" s="109"/>
      <c r="DH369" s="109"/>
      <c r="DI369" s="109"/>
      <c r="DJ369" s="109"/>
      <c r="DK369" s="109"/>
      <c r="DL369" s="109"/>
      <c r="DM369" s="109"/>
      <c r="DN369" s="109"/>
    </row>
    <row r="370" spans="1:118" hidden="1" outlineLevel="1">
      <c r="A370" s="108" t="s">
        <v>666</v>
      </c>
      <c r="B370" s="108"/>
      <c r="C370" s="108"/>
      <c r="D370" s="108"/>
      <c r="E370" s="108"/>
      <c r="F370" s="108"/>
      <c r="G370" s="108"/>
      <c r="H370" s="108"/>
      <c r="I370" s="108"/>
      <c r="J370" s="104"/>
      <c r="K370" s="406">
        <f t="shared" ref="K370:O370" si="151">IF(K345&gt;0,IF(K367&gt;=0.75*SUM(K345,K349,K352,K355,K358,K361,K364,K367),"Allowed", "Disallowed"),0)</f>
        <v>0</v>
      </c>
      <c r="L370" s="406">
        <f t="shared" si="151"/>
        <v>0</v>
      </c>
      <c r="M370" s="406">
        <f t="shared" si="151"/>
        <v>0</v>
      </c>
      <c r="N370" s="406">
        <f t="shared" si="151"/>
        <v>0</v>
      </c>
      <c r="O370" s="406">
        <f t="shared" si="151"/>
        <v>0</v>
      </c>
      <c r="P370" s="108"/>
      <c r="Q370" s="108"/>
      <c r="R370" s="108"/>
      <c r="S370" s="108"/>
      <c r="T370" s="108"/>
      <c r="U370" s="108"/>
      <c r="V370" s="108"/>
      <c r="W370" s="108"/>
      <c r="X370" s="108"/>
      <c r="Y370" s="108"/>
      <c r="Z370" s="108"/>
      <c r="AA370" s="108"/>
      <c r="AB370" s="108"/>
      <c r="AC370" s="108"/>
      <c r="AD370" s="109"/>
      <c r="AE370" s="109"/>
      <c r="AF370" s="109"/>
      <c r="AG370" s="109"/>
      <c r="AH370" s="109"/>
      <c r="AI370" s="109"/>
      <c r="AJ370" s="109"/>
      <c r="AK370" s="109"/>
      <c r="AL370" s="109"/>
      <c r="AM370" s="109"/>
      <c r="AN370" s="109"/>
      <c r="AO370" s="109"/>
      <c r="AP370" s="109"/>
      <c r="AQ370" s="108"/>
      <c r="AV370" s="108"/>
      <c r="AW370" s="109"/>
      <c r="AX370" s="109"/>
      <c r="AY370" s="109"/>
      <c r="AZ370" s="109"/>
      <c r="BA370" s="109"/>
      <c r="BB370" s="109"/>
      <c r="BC370" s="109"/>
      <c r="BD370" s="109"/>
      <c r="BE370" s="109"/>
      <c r="BF370" s="109"/>
      <c r="BG370" s="109"/>
      <c r="BH370" s="109"/>
      <c r="BI370" s="109"/>
      <c r="BO370" s="108"/>
      <c r="BP370" s="109"/>
      <c r="BQ370" s="109"/>
      <c r="BR370" s="109"/>
      <c r="BS370" s="109"/>
      <c r="BT370" s="109"/>
      <c r="BU370" s="109"/>
      <c r="BV370" s="109"/>
      <c r="BW370" s="109"/>
      <c r="BX370" s="109"/>
      <c r="BY370" s="109"/>
      <c r="BZ370" s="109"/>
      <c r="CA370" s="109"/>
      <c r="CB370" s="109"/>
      <c r="CH370" s="108"/>
      <c r="CI370" s="109"/>
      <c r="CJ370" s="109"/>
      <c r="CK370" s="109"/>
      <c r="CL370" s="109"/>
      <c r="CM370" s="109"/>
      <c r="CN370" s="109"/>
      <c r="CO370" s="109"/>
      <c r="CP370" s="109"/>
      <c r="CQ370" s="109"/>
      <c r="CR370" s="109"/>
      <c r="CS370" s="109"/>
      <c r="CT370" s="109"/>
      <c r="CU370" s="109"/>
      <c r="DA370" s="108"/>
      <c r="DB370" s="109"/>
      <c r="DC370" s="109"/>
      <c r="DD370" s="109"/>
      <c r="DE370" s="109"/>
      <c r="DF370" s="109"/>
      <c r="DG370" s="109"/>
      <c r="DH370" s="109"/>
      <c r="DI370" s="109"/>
      <c r="DJ370" s="109"/>
      <c r="DK370" s="109"/>
      <c r="DL370" s="109"/>
      <c r="DM370" s="109"/>
      <c r="DN370" s="109"/>
    </row>
    <row r="371" spans="1:118" collapsed="1">
      <c r="A371" s="108"/>
      <c r="B371" s="108"/>
      <c r="C371" s="108"/>
      <c r="D371" s="108"/>
      <c r="E371" s="108"/>
      <c r="F371" s="108"/>
      <c r="G371" s="108"/>
      <c r="H371" s="108"/>
      <c r="I371" s="108"/>
      <c r="J371" s="104"/>
      <c r="K371" s="109"/>
      <c r="L371" s="109"/>
      <c r="M371" s="109"/>
      <c r="N371" s="109"/>
      <c r="O371" s="109"/>
      <c r="P371" s="108"/>
      <c r="Q371" s="108"/>
      <c r="R371" s="108"/>
      <c r="S371" s="108"/>
      <c r="T371" s="108"/>
      <c r="U371" s="108"/>
      <c r="V371" s="108"/>
      <c r="W371" s="108"/>
      <c r="X371" s="108"/>
      <c r="Y371" s="108"/>
      <c r="Z371" s="108"/>
      <c r="AA371" s="108"/>
      <c r="AB371" s="108"/>
      <c r="AC371" s="108"/>
      <c r="AD371" s="109"/>
      <c r="AE371" s="109"/>
      <c r="AF371" s="109"/>
      <c r="AG371" s="109"/>
      <c r="AH371" s="109"/>
      <c r="AI371" s="109"/>
      <c r="AJ371" s="109"/>
      <c r="AK371" s="109"/>
      <c r="AL371" s="109"/>
      <c r="AM371" s="109"/>
      <c r="AN371" s="109"/>
      <c r="AO371" s="109"/>
      <c r="AP371" s="109"/>
      <c r="AQ371" s="108"/>
      <c r="AV371" s="108"/>
      <c r="AW371" s="109"/>
      <c r="AX371" s="109"/>
      <c r="AY371" s="109"/>
      <c r="AZ371" s="109"/>
      <c r="BA371" s="109"/>
      <c r="BB371" s="109"/>
      <c r="BC371" s="109"/>
      <c r="BD371" s="109"/>
      <c r="BE371" s="109"/>
      <c r="BF371" s="109"/>
      <c r="BG371" s="109"/>
      <c r="BH371" s="109"/>
      <c r="BI371" s="109"/>
      <c r="BO371" s="108"/>
      <c r="BP371" s="109"/>
      <c r="BQ371" s="109"/>
      <c r="BR371" s="109"/>
      <c r="BS371" s="109"/>
      <c r="BT371" s="109"/>
      <c r="BU371" s="109"/>
      <c r="BV371" s="109"/>
      <c r="BW371" s="109"/>
      <c r="BX371" s="109"/>
      <c r="BY371" s="109"/>
      <c r="BZ371" s="109"/>
      <c r="CA371" s="109"/>
      <c r="CB371" s="109"/>
      <c r="CH371" s="108"/>
      <c r="CI371" s="109"/>
      <c r="CJ371" s="109"/>
      <c r="CK371" s="109"/>
      <c r="CL371" s="109"/>
      <c r="CM371" s="109"/>
      <c r="CN371" s="109"/>
      <c r="CO371" s="109"/>
      <c r="CP371" s="109"/>
      <c r="CQ371" s="109"/>
      <c r="CR371" s="109"/>
      <c r="CS371" s="109"/>
      <c r="CT371" s="109"/>
      <c r="CU371" s="109"/>
      <c r="DA371" s="108"/>
      <c r="DB371" s="109"/>
      <c r="DC371" s="109"/>
      <c r="DD371" s="109"/>
      <c r="DE371" s="109"/>
      <c r="DF371" s="109"/>
      <c r="DG371" s="109"/>
      <c r="DH371" s="109"/>
      <c r="DI371" s="109"/>
      <c r="DJ371" s="109"/>
      <c r="DK371" s="109"/>
      <c r="DL371" s="109"/>
      <c r="DM371" s="109"/>
      <c r="DN371" s="109"/>
    </row>
    <row r="372" spans="1:118" hidden="1" outlineLevel="1">
      <c r="A372" s="407" t="str">
        <f>A29</f>
        <v>[Related Party 13]</v>
      </c>
      <c r="B372" s="108"/>
      <c r="C372" s="108"/>
      <c r="D372" s="108"/>
      <c r="E372" s="108"/>
      <c r="F372" s="108"/>
      <c r="G372" s="108"/>
      <c r="H372" s="108"/>
      <c r="I372" s="108"/>
      <c r="J372" s="104"/>
      <c r="K372" s="109"/>
      <c r="L372" s="109"/>
      <c r="M372" s="109"/>
      <c r="N372" s="109"/>
      <c r="O372" s="109"/>
      <c r="P372" s="108"/>
      <c r="Q372" s="108"/>
      <c r="R372" s="108"/>
      <c r="S372" s="108"/>
      <c r="T372" s="108"/>
      <c r="U372" s="108"/>
      <c r="V372" s="108"/>
      <c r="W372" s="108"/>
      <c r="X372" s="108"/>
      <c r="Y372" s="108"/>
      <c r="Z372" s="108"/>
      <c r="AA372" s="108"/>
      <c r="AB372" s="108"/>
      <c r="AC372" s="108"/>
      <c r="AD372" s="109"/>
      <c r="AE372" s="109"/>
      <c r="AF372" s="109"/>
      <c r="AG372" s="109"/>
      <c r="AH372" s="109"/>
      <c r="AI372" s="109"/>
      <c r="AJ372" s="109"/>
      <c r="AK372" s="109"/>
      <c r="AL372" s="109"/>
      <c r="AM372" s="109"/>
      <c r="AN372" s="109"/>
      <c r="AO372" s="109"/>
      <c r="AP372" s="109"/>
      <c r="AQ372" s="108"/>
      <c r="AV372" s="108"/>
      <c r="AW372" s="109"/>
      <c r="AX372" s="109"/>
      <c r="AY372" s="109"/>
      <c r="AZ372" s="109"/>
      <c r="BA372" s="109"/>
      <c r="BB372" s="109"/>
      <c r="BC372" s="109"/>
      <c r="BD372" s="109"/>
      <c r="BE372" s="109"/>
      <c r="BF372" s="109"/>
      <c r="BG372" s="109"/>
      <c r="BH372" s="109"/>
      <c r="BI372" s="109"/>
      <c r="BO372" s="108"/>
      <c r="BP372" s="109"/>
      <c r="BQ372" s="109"/>
      <c r="BR372" s="109"/>
      <c r="BS372" s="109"/>
      <c r="BT372" s="109"/>
      <c r="BU372" s="109"/>
      <c r="BV372" s="109"/>
      <c r="BW372" s="109"/>
      <c r="BX372" s="109"/>
      <c r="BY372" s="109"/>
      <c r="BZ372" s="109"/>
      <c r="CA372" s="109"/>
      <c r="CB372" s="109"/>
      <c r="CH372" s="108"/>
      <c r="CI372" s="109"/>
      <c r="CJ372" s="109"/>
      <c r="CK372" s="109"/>
      <c r="CL372" s="109"/>
      <c r="CM372" s="109"/>
      <c r="CN372" s="109"/>
      <c r="CO372" s="109"/>
      <c r="CP372" s="109"/>
      <c r="CQ372" s="109"/>
      <c r="CR372" s="109"/>
      <c r="CS372" s="109"/>
      <c r="CT372" s="109"/>
      <c r="CU372" s="109"/>
      <c r="DA372" s="108"/>
      <c r="DB372" s="109"/>
      <c r="DC372" s="109"/>
      <c r="DD372" s="109"/>
      <c r="DE372" s="109"/>
      <c r="DF372" s="109"/>
      <c r="DG372" s="109"/>
      <c r="DH372" s="109"/>
      <c r="DI372" s="109"/>
      <c r="DJ372" s="109"/>
      <c r="DK372" s="109"/>
      <c r="DL372" s="109"/>
      <c r="DM372" s="109"/>
      <c r="DN372" s="109"/>
    </row>
    <row r="373" spans="1:118" hidden="1" outlineLevel="1">
      <c r="A373" s="108" t="s">
        <v>655</v>
      </c>
      <c r="B373" s="108" t="s">
        <v>656</v>
      </c>
      <c r="C373" s="108"/>
      <c r="D373" s="108"/>
      <c r="E373" s="108"/>
      <c r="F373" s="108"/>
      <c r="G373" s="108"/>
      <c r="H373" s="108"/>
      <c r="I373" s="108"/>
      <c r="J373" s="104" t="s">
        <v>219</v>
      </c>
      <c r="K373" s="394"/>
      <c r="L373" s="395"/>
      <c r="M373" s="395"/>
      <c r="N373" s="395"/>
      <c r="O373" s="395"/>
      <c r="P373" s="108"/>
      <c r="Q373" s="108"/>
      <c r="R373" s="108"/>
      <c r="S373" s="108"/>
      <c r="T373" s="108"/>
      <c r="U373" s="108"/>
      <c r="V373" s="108"/>
      <c r="W373" s="108"/>
      <c r="X373" s="108"/>
      <c r="Y373" s="108"/>
      <c r="Z373" s="108"/>
      <c r="AA373" s="108"/>
      <c r="AB373" s="108"/>
      <c r="AC373" s="108"/>
      <c r="AD373" s="109"/>
      <c r="AE373" s="109"/>
      <c r="AF373" s="109"/>
      <c r="AG373" s="109"/>
      <c r="AH373" s="109"/>
      <c r="AI373" s="109"/>
      <c r="AJ373" s="109"/>
      <c r="AK373" s="109"/>
      <c r="AL373" s="109"/>
      <c r="AM373" s="109"/>
      <c r="AN373" s="109"/>
      <c r="AO373" s="109"/>
      <c r="AP373" s="109"/>
      <c r="AQ373" s="108"/>
      <c r="AV373" s="108"/>
      <c r="AW373" s="109"/>
      <c r="AX373" s="109"/>
      <c r="AY373" s="109"/>
      <c r="AZ373" s="109"/>
      <c r="BA373" s="109"/>
      <c r="BB373" s="109"/>
      <c r="BC373" s="109"/>
      <c r="BD373" s="109"/>
      <c r="BE373" s="109"/>
      <c r="BF373" s="109"/>
      <c r="BG373" s="109"/>
      <c r="BH373" s="109"/>
      <c r="BI373" s="109"/>
      <c r="BO373" s="108"/>
      <c r="BP373" s="109"/>
      <c r="BQ373" s="109"/>
      <c r="BR373" s="109"/>
      <c r="BS373" s="109"/>
      <c r="BT373" s="109"/>
      <c r="BU373" s="109"/>
      <c r="BV373" s="109"/>
      <c r="BW373" s="109"/>
      <c r="BX373" s="109"/>
      <c r="BY373" s="109"/>
      <c r="BZ373" s="109"/>
      <c r="CA373" s="109"/>
      <c r="CB373" s="109"/>
      <c r="CH373" s="108"/>
      <c r="CI373" s="109"/>
      <c r="CJ373" s="109"/>
      <c r="CK373" s="109"/>
      <c r="CL373" s="109"/>
      <c r="CM373" s="109"/>
      <c r="CN373" s="109"/>
      <c r="CO373" s="109"/>
      <c r="CP373" s="109"/>
      <c r="CQ373" s="109"/>
      <c r="CR373" s="109"/>
      <c r="CS373" s="109"/>
      <c r="CT373" s="109"/>
      <c r="CU373" s="109"/>
      <c r="DA373" s="108"/>
      <c r="DB373" s="109"/>
      <c r="DC373" s="109"/>
      <c r="DD373" s="109"/>
      <c r="DE373" s="109"/>
      <c r="DF373" s="109"/>
      <c r="DG373" s="109"/>
      <c r="DH373" s="109"/>
      <c r="DI373" s="109"/>
      <c r="DJ373" s="109"/>
      <c r="DK373" s="109"/>
      <c r="DL373" s="109"/>
      <c r="DM373" s="109"/>
      <c r="DN373" s="109"/>
    </row>
    <row r="374" spans="1:118" hidden="1" outlineLevel="1">
      <c r="A374" s="108" t="s">
        <v>655</v>
      </c>
      <c r="B374" s="108" t="s">
        <v>639</v>
      </c>
      <c r="C374" s="108"/>
      <c r="D374" s="108"/>
      <c r="E374" s="108"/>
      <c r="F374" s="108"/>
      <c r="G374" s="108"/>
      <c r="H374" s="108"/>
      <c r="I374" s="108"/>
      <c r="J374" s="104" t="s">
        <v>219</v>
      </c>
      <c r="K374" s="394"/>
      <c r="L374" s="395"/>
      <c r="M374" s="395"/>
      <c r="N374" s="395"/>
      <c r="O374" s="395"/>
      <c r="P374" s="108"/>
      <c r="Q374" s="108"/>
      <c r="R374" s="108"/>
      <c r="S374" s="108"/>
      <c r="T374" s="108"/>
      <c r="U374" s="108"/>
      <c r="V374" s="108"/>
      <c r="W374" s="108"/>
      <c r="X374" s="108"/>
      <c r="Y374" s="108"/>
      <c r="Z374" s="108"/>
      <c r="AA374" s="108"/>
      <c r="AB374" s="108"/>
      <c r="AC374" s="108"/>
      <c r="AD374" s="109"/>
      <c r="AE374" s="109"/>
      <c r="AF374" s="109"/>
      <c r="AG374" s="109"/>
      <c r="AH374" s="109"/>
      <c r="AI374" s="109"/>
      <c r="AJ374" s="109"/>
      <c r="AK374" s="109"/>
      <c r="AL374" s="109"/>
      <c r="AM374" s="109"/>
      <c r="AN374" s="109"/>
      <c r="AO374" s="109"/>
      <c r="AP374" s="109"/>
      <c r="AQ374" s="108"/>
      <c r="AV374" s="108"/>
      <c r="AW374" s="109"/>
      <c r="AX374" s="109"/>
      <c r="AY374" s="109"/>
      <c r="AZ374" s="109"/>
      <c r="BA374" s="109"/>
      <c r="BB374" s="109"/>
      <c r="BC374" s="109"/>
      <c r="BD374" s="109"/>
      <c r="BE374" s="109"/>
      <c r="BF374" s="109"/>
      <c r="BG374" s="109"/>
      <c r="BH374" s="109"/>
      <c r="BI374" s="109"/>
      <c r="BO374" s="108"/>
      <c r="BP374" s="109"/>
      <c r="BQ374" s="109"/>
      <c r="BR374" s="109"/>
      <c r="BS374" s="109"/>
      <c r="BT374" s="109"/>
      <c r="BU374" s="109"/>
      <c r="BV374" s="109"/>
      <c r="BW374" s="109"/>
      <c r="BX374" s="109"/>
      <c r="BY374" s="109"/>
      <c r="BZ374" s="109"/>
      <c r="CA374" s="109"/>
      <c r="CB374" s="109"/>
      <c r="CH374" s="108"/>
      <c r="CI374" s="109"/>
      <c r="CJ374" s="109"/>
      <c r="CK374" s="109"/>
      <c r="CL374" s="109"/>
      <c r="CM374" s="109"/>
      <c r="CN374" s="109"/>
      <c r="CO374" s="109"/>
      <c r="CP374" s="109"/>
      <c r="CQ374" s="109"/>
      <c r="CR374" s="109"/>
      <c r="CS374" s="109"/>
      <c r="CT374" s="109"/>
      <c r="CU374" s="109"/>
      <c r="DA374" s="108"/>
      <c r="DB374" s="109"/>
      <c r="DC374" s="109"/>
      <c r="DD374" s="109"/>
      <c r="DE374" s="109"/>
      <c r="DF374" s="109"/>
      <c r="DG374" s="109"/>
      <c r="DH374" s="109"/>
      <c r="DI374" s="109"/>
      <c r="DJ374" s="109"/>
      <c r="DK374" s="109"/>
      <c r="DL374" s="109"/>
      <c r="DM374" s="109"/>
      <c r="DN374" s="109"/>
    </row>
    <row r="375" spans="1:118" hidden="1" outlineLevel="1">
      <c r="A375" s="108" t="s">
        <v>655</v>
      </c>
      <c r="B375" s="108" t="s">
        <v>657</v>
      </c>
      <c r="C375" s="108"/>
      <c r="D375" s="108"/>
      <c r="E375" s="108"/>
      <c r="F375" s="108"/>
      <c r="G375" s="108"/>
      <c r="H375" s="108"/>
      <c r="I375" s="108"/>
      <c r="J375" s="104" t="s">
        <v>207</v>
      </c>
      <c r="K375" s="402">
        <f t="shared" ref="K375:O375" si="152">IFERROR(K374/K373,0)</f>
        <v>0</v>
      </c>
      <c r="L375" s="403">
        <f t="shared" si="152"/>
        <v>0</v>
      </c>
      <c r="M375" s="403">
        <f t="shared" si="152"/>
        <v>0</v>
      </c>
      <c r="N375" s="403">
        <f t="shared" si="152"/>
        <v>0</v>
      </c>
      <c r="O375" s="403">
        <f t="shared" si="152"/>
        <v>0</v>
      </c>
      <c r="P375" s="108"/>
      <c r="Q375" s="108"/>
      <c r="R375" s="108"/>
      <c r="S375" s="108"/>
      <c r="T375" s="108"/>
      <c r="U375" s="108"/>
      <c r="V375" s="108"/>
      <c r="W375" s="108"/>
      <c r="X375" s="108"/>
      <c r="Y375" s="108"/>
      <c r="Z375" s="108"/>
      <c r="AA375" s="108"/>
      <c r="AB375" s="108"/>
      <c r="AC375" s="108"/>
      <c r="AD375" s="109"/>
      <c r="AE375" s="109"/>
      <c r="AF375" s="109"/>
      <c r="AG375" s="109"/>
      <c r="AH375" s="109"/>
      <c r="AI375" s="109"/>
      <c r="AJ375" s="109"/>
      <c r="AK375" s="109"/>
      <c r="AL375" s="109"/>
      <c r="AM375" s="109"/>
      <c r="AN375" s="109"/>
      <c r="AO375" s="109"/>
      <c r="AP375" s="109"/>
      <c r="AQ375" s="108"/>
      <c r="AV375" s="108"/>
      <c r="AW375" s="109"/>
      <c r="AX375" s="109"/>
      <c r="AY375" s="109"/>
      <c r="AZ375" s="109"/>
      <c r="BA375" s="109"/>
      <c r="BB375" s="109"/>
      <c r="BC375" s="109"/>
      <c r="BD375" s="109"/>
      <c r="BE375" s="109"/>
      <c r="BF375" s="109"/>
      <c r="BG375" s="109"/>
      <c r="BH375" s="109"/>
      <c r="BI375" s="109"/>
      <c r="BO375" s="108"/>
      <c r="BP375" s="109"/>
      <c r="BQ375" s="109"/>
      <c r="BR375" s="109"/>
      <c r="BS375" s="109"/>
      <c r="BT375" s="109"/>
      <c r="BU375" s="109"/>
      <c r="BV375" s="109"/>
      <c r="BW375" s="109"/>
      <c r="BX375" s="109"/>
      <c r="BY375" s="109"/>
      <c r="BZ375" s="109"/>
      <c r="CA375" s="109"/>
      <c r="CB375" s="109"/>
      <c r="CH375" s="108"/>
      <c r="CI375" s="109"/>
      <c r="CJ375" s="109"/>
      <c r="CK375" s="109"/>
      <c r="CL375" s="109"/>
      <c r="CM375" s="109"/>
      <c r="CN375" s="109"/>
      <c r="CO375" s="109"/>
      <c r="CP375" s="109"/>
      <c r="CQ375" s="109"/>
      <c r="CR375" s="109"/>
      <c r="CS375" s="109"/>
      <c r="CT375" s="109"/>
      <c r="CU375" s="109"/>
      <c r="DA375" s="108"/>
      <c r="DB375" s="109"/>
      <c r="DC375" s="109"/>
      <c r="DD375" s="109"/>
      <c r="DE375" s="109"/>
      <c r="DF375" s="109"/>
      <c r="DG375" s="109"/>
      <c r="DH375" s="109"/>
      <c r="DI375" s="109"/>
      <c r="DJ375" s="109"/>
      <c r="DK375" s="109"/>
      <c r="DL375" s="109"/>
      <c r="DM375" s="109"/>
      <c r="DN375" s="109"/>
    </row>
    <row r="376" spans="1:118" hidden="1" outlineLevel="1">
      <c r="A376" s="108" t="s">
        <v>658</v>
      </c>
      <c r="B376" s="108" t="s">
        <v>639</v>
      </c>
      <c r="C376" s="108"/>
      <c r="D376" s="108"/>
      <c r="E376" s="108"/>
      <c r="F376" s="108"/>
      <c r="G376" s="108"/>
      <c r="H376" s="108"/>
      <c r="I376" s="108"/>
      <c r="J376" s="104" t="s">
        <v>219</v>
      </c>
      <c r="K376" s="394"/>
      <c r="L376" s="395"/>
      <c r="M376" s="395"/>
      <c r="N376" s="395"/>
      <c r="O376" s="395"/>
      <c r="P376" s="108"/>
      <c r="Q376" s="108"/>
      <c r="R376" s="108"/>
      <c r="S376" s="108"/>
      <c r="T376" s="108"/>
      <c r="U376" s="108"/>
      <c r="V376" s="108"/>
      <c r="W376" s="108"/>
      <c r="X376" s="108"/>
      <c r="Y376" s="108"/>
      <c r="Z376" s="108"/>
      <c r="AA376" s="108"/>
      <c r="AB376" s="108"/>
      <c r="AC376" s="108"/>
      <c r="AD376" s="109"/>
      <c r="AE376" s="109"/>
      <c r="AF376" s="109"/>
      <c r="AG376" s="109"/>
      <c r="AH376" s="109"/>
      <c r="AI376" s="109"/>
      <c r="AJ376" s="109"/>
      <c r="AK376" s="109"/>
      <c r="AL376" s="109"/>
      <c r="AM376" s="109"/>
      <c r="AN376" s="109"/>
      <c r="AO376" s="109"/>
      <c r="AP376" s="109"/>
      <c r="AQ376" s="108"/>
      <c r="AV376" s="108"/>
      <c r="AW376" s="109"/>
      <c r="AX376" s="109"/>
      <c r="AY376" s="109"/>
      <c r="AZ376" s="109"/>
      <c r="BA376" s="109"/>
      <c r="BB376" s="109"/>
      <c r="BC376" s="109"/>
      <c r="BD376" s="109"/>
      <c r="BE376" s="109"/>
      <c r="BF376" s="109"/>
      <c r="BG376" s="109"/>
      <c r="BH376" s="109"/>
      <c r="BI376" s="109"/>
      <c r="BO376" s="108"/>
      <c r="BP376" s="109"/>
      <c r="BQ376" s="109"/>
      <c r="BR376" s="109"/>
      <c r="BS376" s="109"/>
      <c r="BT376" s="109"/>
      <c r="BU376" s="109"/>
      <c r="BV376" s="109"/>
      <c r="BW376" s="109"/>
      <c r="BX376" s="109"/>
      <c r="BY376" s="109"/>
      <c r="BZ376" s="109"/>
      <c r="CA376" s="109"/>
      <c r="CB376" s="109"/>
      <c r="CH376" s="108"/>
      <c r="CI376" s="109"/>
      <c r="CJ376" s="109"/>
      <c r="CK376" s="109"/>
      <c r="CL376" s="109"/>
      <c r="CM376" s="109"/>
      <c r="CN376" s="109"/>
      <c r="CO376" s="109"/>
      <c r="CP376" s="109"/>
      <c r="CQ376" s="109"/>
      <c r="CR376" s="109"/>
      <c r="CS376" s="109"/>
      <c r="CT376" s="109"/>
      <c r="CU376" s="109"/>
      <c r="DA376" s="108"/>
      <c r="DB376" s="109"/>
      <c r="DC376" s="109"/>
      <c r="DD376" s="109"/>
      <c r="DE376" s="109"/>
      <c r="DF376" s="109"/>
      <c r="DG376" s="109"/>
      <c r="DH376" s="109"/>
      <c r="DI376" s="109"/>
      <c r="DJ376" s="109"/>
      <c r="DK376" s="109"/>
      <c r="DL376" s="109"/>
      <c r="DM376" s="109"/>
      <c r="DN376" s="109"/>
    </row>
    <row r="377" spans="1:118" hidden="1" outlineLevel="1">
      <c r="A377" s="404" t="s">
        <v>667</v>
      </c>
      <c r="B377" s="108" t="s">
        <v>656</v>
      </c>
      <c r="C377" s="108"/>
      <c r="D377" s="108"/>
      <c r="E377" s="108"/>
      <c r="F377" s="108"/>
      <c r="G377" s="108"/>
      <c r="H377" s="108"/>
      <c r="I377" s="108"/>
      <c r="J377" s="104" t="s">
        <v>219</v>
      </c>
      <c r="K377" s="394"/>
      <c r="L377" s="395"/>
      <c r="M377" s="395"/>
      <c r="N377" s="395"/>
      <c r="O377" s="395"/>
      <c r="P377" s="108"/>
      <c r="Q377" s="108"/>
      <c r="R377" s="108"/>
      <c r="S377" s="108"/>
      <c r="T377" s="108"/>
      <c r="U377" s="108"/>
      <c r="V377" s="108"/>
      <c r="W377" s="108"/>
      <c r="X377" s="108"/>
      <c r="Y377" s="108"/>
      <c r="Z377" s="108"/>
      <c r="AA377" s="108"/>
      <c r="AB377" s="108"/>
      <c r="AC377" s="108"/>
      <c r="AD377" s="109"/>
      <c r="AE377" s="109"/>
      <c r="AF377" s="109"/>
      <c r="AG377" s="109"/>
      <c r="AH377" s="109"/>
      <c r="AI377" s="109"/>
      <c r="AJ377" s="109"/>
      <c r="AK377" s="109"/>
      <c r="AL377" s="109"/>
      <c r="AM377" s="109"/>
      <c r="AN377" s="109"/>
      <c r="AO377" s="109"/>
      <c r="AP377" s="109"/>
      <c r="AQ377" s="108"/>
      <c r="AV377" s="108"/>
      <c r="AW377" s="109"/>
      <c r="AX377" s="109"/>
      <c r="AY377" s="109"/>
      <c r="AZ377" s="109"/>
      <c r="BA377" s="109"/>
      <c r="BB377" s="109"/>
      <c r="BC377" s="109"/>
      <c r="BD377" s="109"/>
      <c r="BE377" s="109"/>
      <c r="BF377" s="109"/>
      <c r="BG377" s="109"/>
      <c r="BH377" s="109"/>
      <c r="BI377" s="109"/>
      <c r="BO377" s="108"/>
      <c r="BP377" s="109"/>
      <c r="BQ377" s="109"/>
      <c r="BR377" s="109"/>
      <c r="BS377" s="109"/>
      <c r="BT377" s="109"/>
      <c r="BU377" s="109"/>
      <c r="BV377" s="109"/>
      <c r="BW377" s="109"/>
      <c r="BX377" s="109"/>
      <c r="BY377" s="109"/>
      <c r="BZ377" s="109"/>
      <c r="CA377" s="109"/>
      <c r="CB377" s="109"/>
      <c r="CH377" s="108"/>
      <c r="CI377" s="109"/>
      <c r="CJ377" s="109"/>
      <c r="CK377" s="109"/>
      <c r="CL377" s="109"/>
      <c r="CM377" s="109"/>
      <c r="CN377" s="109"/>
      <c r="CO377" s="109"/>
      <c r="CP377" s="109"/>
      <c r="CQ377" s="109"/>
      <c r="CR377" s="109"/>
      <c r="CS377" s="109"/>
      <c r="CT377" s="109"/>
      <c r="CU377" s="109"/>
      <c r="DA377" s="108"/>
      <c r="DB377" s="109"/>
      <c r="DC377" s="109"/>
      <c r="DD377" s="109"/>
      <c r="DE377" s="109"/>
      <c r="DF377" s="109"/>
      <c r="DG377" s="109"/>
      <c r="DH377" s="109"/>
      <c r="DI377" s="109"/>
      <c r="DJ377" s="109"/>
      <c r="DK377" s="109"/>
      <c r="DL377" s="109"/>
      <c r="DM377" s="109"/>
      <c r="DN377" s="109"/>
    </row>
    <row r="378" spans="1:118" hidden="1" outlineLevel="1">
      <c r="A378" s="405" t="str">
        <f>A377</f>
        <v>[ESO Affiliate or Related Undertaking that do not trade / transact with the ESO 1]</v>
      </c>
      <c r="B378" s="108" t="s">
        <v>639</v>
      </c>
      <c r="C378" s="108"/>
      <c r="D378" s="108"/>
      <c r="E378" s="108"/>
      <c r="F378" s="108"/>
      <c r="G378" s="108"/>
      <c r="H378" s="108"/>
      <c r="I378" s="108"/>
      <c r="J378" s="104" t="s">
        <v>219</v>
      </c>
      <c r="K378" s="394"/>
      <c r="L378" s="395"/>
      <c r="M378" s="395"/>
      <c r="N378" s="395"/>
      <c r="O378" s="395"/>
      <c r="P378" s="108"/>
      <c r="Q378" s="108"/>
      <c r="R378" s="108"/>
      <c r="S378" s="108"/>
      <c r="T378" s="108"/>
      <c r="U378" s="108"/>
      <c r="V378" s="108"/>
      <c r="W378" s="108"/>
      <c r="X378" s="108"/>
      <c r="Y378" s="108"/>
      <c r="Z378" s="108"/>
      <c r="AA378" s="108"/>
      <c r="AB378" s="108"/>
      <c r="AC378" s="108"/>
      <c r="AD378" s="109"/>
      <c r="AE378" s="109"/>
      <c r="AF378" s="109"/>
      <c r="AG378" s="109"/>
      <c r="AH378" s="109"/>
      <c r="AI378" s="109"/>
      <c r="AJ378" s="109"/>
      <c r="AK378" s="109"/>
      <c r="AL378" s="109"/>
      <c r="AM378" s="109"/>
      <c r="AN378" s="109"/>
      <c r="AO378" s="109"/>
      <c r="AP378" s="109"/>
      <c r="AQ378" s="108"/>
      <c r="AV378" s="108"/>
      <c r="AW378" s="109"/>
      <c r="AX378" s="109"/>
      <c r="AY378" s="109"/>
      <c r="AZ378" s="109"/>
      <c r="BA378" s="109"/>
      <c r="BB378" s="109"/>
      <c r="BC378" s="109"/>
      <c r="BD378" s="109"/>
      <c r="BE378" s="109"/>
      <c r="BF378" s="109"/>
      <c r="BG378" s="109"/>
      <c r="BH378" s="109"/>
      <c r="BI378" s="109"/>
      <c r="BO378" s="108"/>
      <c r="BP378" s="109"/>
      <c r="BQ378" s="109"/>
      <c r="BR378" s="109"/>
      <c r="BS378" s="109"/>
      <c r="BT378" s="109"/>
      <c r="BU378" s="109"/>
      <c r="BV378" s="109"/>
      <c r="BW378" s="109"/>
      <c r="BX378" s="109"/>
      <c r="BY378" s="109"/>
      <c r="BZ378" s="109"/>
      <c r="CA378" s="109"/>
      <c r="CB378" s="109"/>
      <c r="CH378" s="108"/>
      <c r="CI378" s="109"/>
      <c r="CJ378" s="109"/>
      <c r="CK378" s="109"/>
      <c r="CL378" s="109"/>
      <c r="CM378" s="109"/>
      <c r="CN378" s="109"/>
      <c r="CO378" s="109"/>
      <c r="CP378" s="109"/>
      <c r="CQ378" s="109"/>
      <c r="CR378" s="109"/>
      <c r="CS378" s="109"/>
      <c r="CT378" s="109"/>
      <c r="CU378" s="109"/>
      <c r="DA378" s="108"/>
      <c r="DB378" s="109"/>
      <c r="DC378" s="109"/>
      <c r="DD378" s="109"/>
      <c r="DE378" s="109"/>
      <c r="DF378" s="109"/>
      <c r="DG378" s="109"/>
      <c r="DH378" s="109"/>
      <c r="DI378" s="109"/>
      <c r="DJ378" s="109"/>
      <c r="DK378" s="109"/>
      <c r="DL378" s="109"/>
      <c r="DM378" s="109"/>
      <c r="DN378" s="109"/>
    </row>
    <row r="379" spans="1:118" hidden="1" outlineLevel="1">
      <c r="A379" s="405" t="str">
        <f>A377</f>
        <v>[ESO Affiliate or Related Undertaking that do not trade / transact with the ESO 1]</v>
      </c>
      <c r="B379" s="108" t="s">
        <v>657</v>
      </c>
      <c r="C379" s="108"/>
      <c r="D379" s="108"/>
      <c r="E379" s="108"/>
      <c r="F379" s="108"/>
      <c r="G379" s="108"/>
      <c r="H379" s="108"/>
      <c r="I379" s="108"/>
      <c r="J379" s="104" t="s">
        <v>207</v>
      </c>
      <c r="K379" s="402">
        <f t="shared" ref="K379:O379" si="153">IFERROR(K378/K377,0)</f>
        <v>0</v>
      </c>
      <c r="L379" s="403">
        <f t="shared" si="153"/>
        <v>0</v>
      </c>
      <c r="M379" s="403">
        <f t="shared" si="153"/>
        <v>0</v>
      </c>
      <c r="N379" s="403">
        <f t="shared" si="153"/>
        <v>0</v>
      </c>
      <c r="O379" s="403">
        <f t="shared" si="153"/>
        <v>0</v>
      </c>
      <c r="P379" s="108"/>
      <c r="Q379" s="108"/>
      <c r="R379" s="108"/>
      <c r="S379" s="108"/>
      <c r="T379" s="108"/>
      <c r="U379" s="108"/>
      <c r="V379" s="108"/>
      <c r="W379" s="108"/>
      <c r="X379" s="108"/>
      <c r="Y379" s="108"/>
      <c r="Z379" s="108"/>
      <c r="AA379" s="108"/>
      <c r="AB379" s="108"/>
      <c r="AC379" s="108"/>
      <c r="AD379" s="109"/>
      <c r="AE379" s="109"/>
      <c r="AF379" s="109"/>
      <c r="AG379" s="109"/>
      <c r="AH379" s="109"/>
      <c r="AI379" s="109"/>
      <c r="AJ379" s="109"/>
      <c r="AK379" s="109"/>
      <c r="AL379" s="109"/>
      <c r="AM379" s="109"/>
      <c r="AN379" s="109"/>
      <c r="AO379" s="109"/>
      <c r="AP379" s="109"/>
      <c r="AQ379" s="108"/>
      <c r="AV379" s="108"/>
      <c r="AW379" s="109"/>
      <c r="AX379" s="109"/>
      <c r="AY379" s="109"/>
      <c r="AZ379" s="109"/>
      <c r="BA379" s="109"/>
      <c r="BB379" s="109"/>
      <c r="BC379" s="109"/>
      <c r="BD379" s="109"/>
      <c r="BE379" s="109"/>
      <c r="BF379" s="109"/>
      <c r="BG379" s="109"/>
      <c r="BH379" s="109"/>
      <c r="BI379" s="109"/>
      <c r="BO379" s="108"/>
      <c r="BP379" s="109"/>
      <c r="BQ379" s="109"/>
      <c r="BR379" s="109"/>
      <c r="BS379" s="109"/>
      <c r="BT379" s="109"/>
      <c r="BU379" s="109"/>
      <c r="BV379" s="109"/>
      <c r="BW379" s="109"/>
      <c r="BX379" s="109"/>
      <c r="BY379" s="109"/>
      <c r="BZ379" s="109"/>
      <c r="CA379" s="109"/>
      <c r="CB379" s="109"/>
      <c r="CH379" s="108"/>
      <c r="CI379" s="109"/>
      <c r="CJ379" s="109"/>
      <c r="CK379" s="109"/>
      <c r="CL379" s="109"/>
      <c r="CM379" s="109"/>
      <c r="CN379" s="109"/>
      <c r="CO379" s="109"/>
      <c r="CP379" s="109"/>
      <c r="CQ379" s="109"/>
      <c r="CR379" s="109"/>
      <c r="CS379" s="109"/>
      <c r="CT379" s="109"/>
      <c r="CU379" s="109"/>
      <c r="DA379" s="108"/>
      <c r="DB379" s="109"/>
      <c r="DC379" s="109"/>
      <c r="DD379" s="109"/>
      <c r="DE379" s="109"/>
      <c r="DF379" s="109"/>
      <c r="DG379" s="109"/>
      <c r="DH379" s="109"/>
      <c r="DI379" s="109"/>
      <c r="DJ379" s="109"/>
      <c r="DK379" s="109"/>
      <c r="DL379" s="109"/>
      <c r="DM379" s="109"/>
      <c r="DN379" s="109"/>
    </row>
    <row r="380" spans="1:118" hidden="1" outlineLevel="1">
      <c r="A380" s="404" t="s">
        <v>668</v>
      </c>
      <c r="B380" s="108" t="s">
        <v>656</v>
      </c>
      <c r="C380" s="108"/>
      <c r="D380" s="108"/>
      <c r="E380" s="108"/>
      <c r="F380" s="108"/>
      <c r="G380" s="108"/>
      <c r="H380" s="108"/>
      <c r="I380" s="108"/>
      <c r="J380" s="104" t="s">
        <v>219</v>
      </c>
      <c r="K380" s="394"/>
      <c r="L380" s="395"/>
      <c r="M380" s="395"/>
      <c r="N380" s="395"/>
      <c r="O380" s="395"/>
      <c r="P380" s="108"/>
      <c r="Q380" s="108"/>
      <c r="R380" s="108"/>
      <c r="S380" s="108"/>
      <c r="T380" s="108"/>
      <c r="U380" s="108"/>
      <c r="V380" s="108"/>
      <c r="W380" s="108"/>
      <c r="X380" s="108"/>
      <c r="Y380" s="108"/>
      <c r="Z380" s="108"/>
      <c r="AA380" s="108"/>
      <c r="AB380" s="108"/>
      <c r="AC380" s="108"/>
      <c r="AD380" s="109"/>
      <c r="AE380" s="109"/>
      <c r="AF380" s="109"/>
      <c r="AG380" s="109"/>
      <c r="AH380" s="109"/>
      <c r="AI380" s="109"/>
      <c r="AJ380" s="109"/>
      <c r="AK380" s="109"/>
      <c r="AL380" s="109"/>
      <c r="AM380" s="109"/>
      <c r="AN380" s="109"/>
      <c r="AO380" s="109"/>
      <c r="AP380" s="109"/>
      <c r="AQ380" s="108"/>
      <c r="AV380" s="108"/>
      <c r="AW380" s="109"/>
      <c r="AX380" s="109"/>
      <c r="AY380" s="109"/>
      <c r="AZ380" s="109"/>
      <c r="BA380" s="109"/>
      <c r="BB380" s="109"/>
      <c r="BC380" s="109"/>
      <c r="BD380" s="109"/>
      <c r="BE380" s="109"/>
      <c r="BF380" s="109"/>
      <c r="BG380" s="109"/>
      <c r="BH380" s="109"/>
      <c r="BI380" s="109"/>
      <c r="BO380" s="108"/>
      <c r="BP380" s="109"/>
      <c r="BQ380" s="109"/>
      <c r="BR380" s="109"/>
      <c r="BS380" s="109"/>
      <c r="BT380" s="109"/>
      <c r="BU380" s="109"/>
      <c r="BV380" s="109"/>
      <c r="BW380" s="109"/>
      <c r="BX380" s="109"/>
      <c r="BY380" s="109"/>
      <c r="BZ380" s="109"/>
      <c r="CA380" s="109"/>
      <c r="CB380" s="109"/>
      <c r="CH380" s="108"/>
      <c r="CI380" s="109"/>
      <c r="CJ380" s="109"/>
      <c r="CK380" s="109"/>
      <c r="CL380" s="109"/>
      <c r="CM380" s="109"/>
      <c r="CN380" s="109"/>
      <c r="CO380" s="109"/>
      <c r="CP380" s="109"/>
      <c r="CQ380" s="109"/>
      <c r="CR380" s="109"/>
      <c r="CS380" s="109"/>
      <c r="CT380" s="109"/>
      <c r="CU380" s="109"/>
      <c r="DA380" s="108"/>
      <c r="DB380" s="109"/>
      <c r="DC380" s="109"/>
      <c r="DD380" s="109"/>
      <c r="DE380" s="109"/>
      <c r="DF380" s="109"/>
      <c r="DG380" s="109"/>
      <c r="DH380" s="109"/>
      <c r="DI380" s="109"/>
      <c r="DJ380" s="109"/>
      <c r="DK380" s="109"/>
      <c r="DL380" s="109"/>
      <c r="DM380" s="109"/>
      <c r="DN380" s="109"/>
    </row>
    <row r="381" spans="1:118" hidden="1" outlineLevel="1">
      <c r="A381" s="405" t="str">
        <f>A380</f>
        <v>[ESO Affiliate or Related Undertaking that do not trade / transact with the ESO 2]</v>
      </c>
      <c r="B381" s="108" t="s">
        <v>639</v>
      </c>
      <c r="C381" s="108"/>
      <c r="D381" s="108"/>
      <c r="E381" s="108"/>
      <c r="F381" s="108"/>
      <c r="G381" s="108"/>
      <c r="H381" s="108"/>
      <c r="I381" s="108"/>
      <c r="J381" s="104" t="s">
        <v>219</v>
      </c>
      <c r="K381" s="394"/>
      <c r="L381" s="395"/>
      <c r="M381" s="395"/>
      <c r="N381" s="395"/>
      <c r="O381" s="395"/>
      <c r="P381" s="108"/>
      <c r="Q381" s="108"/>
      <c r="R381" s="108"/>
      <c r="S381" s="108"/>
      <c r="T381" s="108"/>
      <c r="U381" s="108"/>
      <c r="V381" s="108"/>
      <c r="W381" s="108"/>
      <c r="X381" s="108"/>
      <c r="Y381" s="108"/>
      <c r="Z381" s="108"/>
      <c r="AA381" s="108"/>
      <c r="AB381" s="108"/>
      <c r="AC381" s="108"/>
      <c r="AD381" s="109"/>
      <c r="AE381" s="109"/>
      <c r="AF381" s="109"/>
      <c r="AG381" s="109"/>
      <c r="AH381" s="109"/>
      <c r="AI381" s="109"/>
      <c r="AJ381" s="109"/>
      <c r="AK381" s="109"/>
      <c r="AL381" s="109"/>
      <c r="AM381" s="109"/>
      <c r="AN381" s="109"/>
      <c r="AO381" s="109"/>
      <c r="AP381" s="109"/>
      <c r="AQ381" s="108"/>
      <c r="AV381" s="108"/>
      <c r="AW381" s="109"/>
      <c r="AX381" s="109"/>
      <c r="AY381" s="109"/>
      <c r="AZ381" s="109"/>
      <c r="BA381" s="109"/>
      <c r="BB381" s="109"/>
      <c r="BC381" s="109"/>
      <c r="BD381" s="109"/>
      <c r="BE381" s="109"/>
      <c r="BF381" s="109"/>
      <c r="BG381" s="109"/>
      <c r="BH381" s="109"/>
      <c r="BI381" s="109"/>
      <c r="BO381" s="108"/>
      <c r="BP381" s="109"/>
      <c r="BQ381" s="109"/>
      <c r="BR381" s="109"/>
      <c r="BS381" s="109"/>
      <c r="BT381" s="109"/>
      <c r="BU381" s="109"/>
      <c r="BV381" s="109"/>
      <c r="BW381" s="109"/>
      <c r="BX381" s="109"/>
      <c r="BY381" s="109"/>
      <c r="BZ381" s="109"/>
      <c r="CA381" s="109"/>
      <c r="CB381" s="109"/>
      <c r="CH381" s="108"/>
      <c r="CI381" s="109"/>
      <c r="CJ381" s="109"/>
      <c r="CK381" s="109"/>
      <c r="CL381" s="109"/>
      <c r="CM381" s="109"/>
      <c r="CN381" s="109"/>
      <c r="CO381" s="109"/>
      <c r="CP381" s="109"/>
      <c r="CQ381" s="109"/>
      <c r="CR381" s="109"/>
      <c r="CS381" s="109"/>
      <c r="CT381" s="109"/>
      <c r="CU381" s="109"/>
      <c r="DA381" s="108"/>
      <c r="DB381" s="109"/>
      <c r="DC381" s="109"/>
      <c r="DD381" s="109"/>
      <c r="DE381" s="109"/>
      <c r="DF381" s="109"/>
      <c r="DG381" s="109"/>
      <c r="DH381" s="109"/>
      <c r="DI381" s="109"/>
      <c r="DJ381" s="109"/>
      <c r="DK381" s="109"/>
      <c r="DL381" s="109"/>
      <c r="DM381" s="109"/>
      <c r="DN381" s="109"/>
    </row>
    <row r="382" spans="1:118" hidden="1" outlineLevel="1">
      <c r="A382" s="405" t="str">
        <f>A380</f>
        <v>[ESO Affiliate or Related Undertaking that do not trade / transact with the ESO 2]</v>
      </c>
      <c r="B382" s="108" t="s">
        <v>657</v>
      </c>
      <c r="C382" s="108"/>
      <c r="D382" s="108"/>
      <c r="E382" s="108"/>
      <c r="F382" s="108"/>
      <c r="G382" s="108"/>
      <c r="H382" s="108"/>
      <c r="I382" s="108"/>
      <c r="J382" s="104" t="s">
        <v>207</v>
      </c>
      <c r="K382" s="402">
        <f t="shared" ref="K382:O382" si="154">IFERROR(K381/K380,0)</f>
        <v>0</v>
      </c>
      <c r="L382" s="403">
        <f t="shared" si="154"/>
        <v>0</v>
      </c>
      <c r="M382" s="403">
        <f t="shared" si="154"/>
        <v>0</v>
      </c>
      <c r="N382" s="403">
        <f t="shared" si="154"/>
        <v>0</v>
      </c>
      <c r="O382" s="403">
        <f t="shared" si="154"/>
        <v>0</v>
      </c>
      <c r="P382" s="108"/>
      <c r="Q382" s="108"/>
      <c r="R382" s="108"/>
      <c r="S382" s="108"/>
      <c r="T382" s="108"/>
      <c r="U382" s="108"/>
      <c r="V382" s="108"/>
      <c r="W382" s="108"/>
      <c r="X382" s="108"/>
      <c r="Y382" s="108"/>
      <c r="Z382" s="108"/>
      <c r="AA382" s="108"/>
      <c r="AB382" s="108"/>
      <c r="AC382" s="108"/>
      <c r="AD382" s="109"/>
      <c r="AE382" s="109"/>
      <c r="AF382" s="109"/>
      <c r="AG382" s="109"/>
      <c r="AH382" s="109"/>
      <c r="AI382" s="109"/>
      <c r="AJ382" s="109"/>
      <c r="AK382" s="109"/>
      <c r="AL382" s="109"/>
      <c r="AM382" s="109"/>
      <c r="AN382" s="109"/>
      <c r="AO382" s="109"/>
      <c r="AP382" s="109"/>
      <c r="AQ382" s="108"/>
      <c r="AV382" s="108"/>
      <c r="AW382" s="109"/>
      <c r="AX382" s="109"/>
      <c r="AY382" s="109"/>
      <c r="AZ382" s="109"/>
      <c r="BA382" s="109"/>
      <c r="BB382" s="109"/>
      <c r="BC382" s="109"/>
      <c r="BD382" s="109"/>
      <c r="BE382" s="109"/>
      <c r="BF382" s="109"/>
      <c r="BG382" s="109"/>
      <c r="BH382" s="109"/>
      <c r="BI382" s="109"/>
      <c r="BO382" s="108"/>
      <c r="BP382" s="109"/>
      <c r="BQ382" s="109"/>
      <c r="BR382" s="109"/>
      <c r="BS382" s="109"/>
      <c r="BT382" s="109"/>
      <c r="BU382" s="109"/>
      <c r="BV382" s="109"/>
      <c r="BW382" s="109"/>
      <c r="BX382" s="109"/>
      <c r="BY382" s="109"/>
      <c r="BZ382" s="109"/>
      <c r="CA382" s="109"/>
      <c r="CB382" s="109"/>
      <c r="CH382" s="108"/>
      <c r="CI382" s="109"/>
      <c r="CJ382" s="109"/>
      <c r="CK382" s="109"/>
      <c r="CL382" s="109"/>
      <c r="CM382" s="109"/>
      <c r="CN382" s="109"/>
      <c r="CO382" s="109"/>
      <c r="CP382" s="109"/>
      <c r="CQ382" s="109"/>
      <c r="CR382" s="109"/>
      <c r="CS382" s="109"/>
      <c r="CT382" s="109"/>
      <c r="CU382" s="109"/>
      <c r="DA382" s="108"/>
      <c r="DB382" s="109"/>
      <c r="DC382" s="109"/>
      <c r="DD382" s="109"/>
      <c r="DE382" s="109"/>
      <c r="DF382" s="109"/>
      <c r="DG382" s="109"/>
      <c r="DH382" s="109"/>
      <c r="DI382" s="109"/>
      <c r="DJ382" s="109"/>
      <c r="DK382" s="109"/>
      <c r="DL382" s="109"/>
      <c r="DM382" s="109"/>
      <c r="DN382" s="109"/>
    </row>
    <row r="383" spans="1:118" hidden="1" outlineLevel="1">
      <c r="A383" s="404" t="s">
        <v>669</v>
      </c>
      <c r="B383" s="108" t="s">
        <v>656</v>
      </c>
      <c r="C383" s="108"/>
      <c r="D383" s="108"/>
      <c r="E383" s="108"/>
      <c r="F383" s="108"/>
      <c r="G383" s="108"/>
      <c r="H383" s="108"/>
      <c r="I383" s="108"/>
      <c r="J383" s="104" t="s">
        <v>219</v>
      </c>
      <c r="K383" s="394"/>
      <c r="L383" s="395"/>
      <c r="M383" s="395"/>
      <c r="N383" s="395"/>
      <c r="O383" s="395"/>
      <c r="P383" s="108"/>
      <c r="Q383" s="108"/>
      <c r="R383" s="108"/>
      <c r="S383" s="108"/>
      <c r="T383" s="108"/>
      <c r="U383" s="108"/>
      <c r="V383" s="108"/>
      <c r="W383" s="108"/>
      <c r="X383" s="108"/>
      <c r="Y383" s="108"/>
      <c r="Z383" s="108"/>
      <c r="AA383" s="108"/>
      <c r="AB383" s="108"/>
      <c r="AC383" s="108"/>
      <c r="AD383" s="109"/>
      <c r="AE383" s="109"/>
      <c r="AF383" s="109"/>
      <c r="AG383" s="109"/>
      <c r="AH383" s="109"/>
      <c r="AI383" s="109"/>
      <c r="AJ383" s="109"/>
      <c r="AK383" s="109"/>
      <c r="AL383" s="109"/>
      <c r="AM383" s="109"/>
      <c r="AN383" s="109"/>
      <c r="AO383" s="109"/>
      <c r="AP383" s="109"/>
      <c r="AQ383" s="108"/>
      <c r="AV383" s="108"/>
      <c r="AW383" s="109"/>
      <c r="AX383" s="109"/>
      <c r="AY383" s="109"/>
      <c r="AZ383" s="109"/>
      <c r="BA383" s="109"/>
      <c r="BB383" s="109"/>
      <c r="BC383" s="109"/>
      <c r="BD383" s="109"/>
      <c r="BE383" s="109"/>
      <c r="BF383" s="109"/>
      <c r="BG383" s="109"/>
      <c r="BH383" s="109"/>
      <c r="BI383" s="109"/>
      <c r="BO383" s="108"/>
      <c r="BP383" s="109"/>
      <c r="BQ383" s="109"/>
      <c r="BR383" s="109"/>
      <c r="BS383" s="109"/>
      <c r="BT383" s="109"/>
      <c r="BU383" s="109"/>
      <c r="BV383" s="109"/>
      <c r="BW383" s="109"/>
      <c r="BX383" s="109"/>
      <c r="BY383" s="109"/>
      <c r="BZ383" s="109"/>
      <c r="CA383" s="109"/>
      <c r="CB383" s="109"/>
      <c r="CH383" s="108"/>
      <c r="CI383" s="109"/>
      <c r="CJ383" s="109"/>
      <c r="CK383" s="109"/>
      <c r="CL383" s="109"/>
      <c r="CM383" s="109"/>
      <c r="CN383" s="109"/>
      <c r="CO383" s="109"/>
      <c r="CP383" s="109"/>
      <c r="CQ383" s="109"/>
      <c r="CR383" s="109"/>
      <c r="CS383" s="109"/>
      <c r="CT383" s="109"/>
      <c r="CU383" s="109"/>
      <c r="DA383" s="108"/>
      <c r="DB383" s="109"/>
      <c r="DC383" s="109"/>
      <c r="DD383" s="109"/>
      <c r="DE383" s="109"/>
      <c r="DF383" s="109"/>
      <c r="DG383" s="109"/>
      <c r="DH383" s="109"/>
      <c r="DI383" s="109"/>
      <c r="DJ383" s="109"/>
      <c r="DK383" s="109"/>
      <c r="DL383" s="109"/>
      <c r="DM383" s="109"/>
      <c r="DN383" s="109"/>
    </row>
    <row r="384" spans="1:118" hidden="1" outlineLevel="1">
      <c r="A384" s="405" t="str">
        <f>A383</f>
        <v>[ESO Affiliate or Related Undertaking that do not trade / transact with the ESO 3]</v>
      </c>
      <c r="B384" s="108" t="s">
        <v>639</v>
      </c>
      <c r="C384" s="108"/>
      <c r="D384" s="108"/>
      <c r="E384" s="108"/>
      <c r="F384" s="108"/>
      <c r="G384" s="108"/>
      <c r="H384" s="108"/>
      <c r="I384" s="108"/>
      <c r="J384" s="104" t="s">
        <v>219</v>
      </c>
      <c r="K384" s="394"/>
      <c r="L384" s="395"/>
      <c r="M384" s="395"/>
      <c r="N384" s="395"/>
      <c r="O384" s="395"/>
      <c r="P384" s="108"/>
      <c r="Q384" s="108"/>
      <c r="R384" s="108"/>
      <c r="S384" s="108"/>
      <c r="T384" s="108"/>
      <c r="U384" s="108"/>
      <c r="V384" s="108"/>
      <c r="W384" s="108"/>
      <c r="X384" s="108"/>
      <c r="Y384" s="108"/>
      <c r="Z384" s="108"/>
      <c r="AA384" s="108"/>
      <c r="AB384" s="108"/>
      <c r="AC384" s="108"/>
      <c r="AD384" s="109"/>
      <c r="AE384" s="109"/>
      <c r="AF384" s="109"/>
      <c r="AG384" s="109"/>
      <c r="AH384" s="109"/>
      <c r="AI384" s="109"/>
      <c r="AJ384" s="109"/>
      <c r="AK384" s="109"/>
      <c r="AL384" s="109"/>
      <c r="AM384" s="109"/>
      <c r="AN384" s="109"/>
      <c r="AO384" s="109"/>
      <c r="AP384" s="109"/>
      <c r="AQ384" s="108"/>
      <c r="AV384" s="108"/>
      <c r="AW384" s="109"/>
      <c r="AX384" s="109"/>
      <c r="AY384" s="109"/>
      <c r="AZ384" s="109"/>
      <c r="BA384" s="109"/>
      <c r="BB384" s="109"/>
      <c r="BC384" s="109"/>
      <c r="BD384" s="109"/>
      <c r="BE384" s="109"/>
      <c r="BF384" s="109"/>
      <c r="BG384" s="109"/>
      <c r="BH384" s="109"/>
      <c r="BI384" s="109"/>
      <c r="BO384" s="108"/>
      <c r="BP384" s="109"/>
      <c r="BQ384" s="109"/>
      <c r="BR384" s="109"/>
      <c r="BS384" s="109"/>
      <c r="BT384" s="109"/>
      <c r="BU384" s="109"/>
      <c r="BV384" s="109"/>
      <c r="BW384" s="109"/>
      <c r="BX384" s="109"/>
      <c r="BY384" s="109"/>
      <c r="BZ384" s="109"/>
      <c r="CA384" s="109"/>
      <c r="CB384" s="109"/>
      <c r="CH384" s="108"/>
      <c r="CI384" s="109"/>
      <c r="CJ384" s="109"/>
      <c r="CK384" s="109"/>
      <c r="CL384" s="109"/>
      <c r="CM384" s="109"/>
      <c r="CN384" s="109"/>
      <c r="CO384" s="109"/>
      <c r="CP384" s="109"/>
      <c r="CQ384" s="109"/>
      <c r="CR384" s="109"/>
      <c r="CS384" s="109"/>
      <c r="CT384" s="109"/>
      <c r="CU384" s="109"/>
      <c r="DA384" s="108"/>
      <c r="DB384" s="109"/>
      <c r="DC384" s="109"/>
      <c r="DD384" s="109"/>
      <c r="DE384" s="109"/>
      <c r="DF384" s="109"/>
      <c r="DG384" s="109"/>
      <c r="DH384" s="109"/>
      <c r="DI384" s="109"/>
      <c r="DJ384" s="109"/>
      <c r="DK384" s="109"/>
      <c r="DL384" s="109"/>
      <c r="DM384" s="109"/>
      <c r="DN384" s="109"/>
    </row>
    <row r="385" spans="1:118" hidden="1" outlineLevel="1">
      <c r="A385" s="405" t="str">
        <f>A383</f>
        <v>[ESO Affiliate or Related Undertaking that do not trade / transact with the ESO 3]</v>
      </c>
      <c r="B385" s="108" t="s">
        <v>657</v>
      </c>
      <c r="C385" s="108"/>
      <c r="D385" s="108"/>
      <c r="E385" s="108"/>
      <c r="F385" s="108"/>
      <c r="G385" s="108"/>
      <c r="H385" s="108"/>
      <c r="I385" s="108"/>
      <c r="J385" s="104" t="s">
        <v>207</v>
      </c>
      <c r="K385" s="402">
        <f t="shared" ref="K385:O385" si="155">IFERROR(K384/K383,0)</f>
        <v>0</v>
      </c>
      <c r="L385" s="403">
        <f t="shared" si="155"/>
        <v>0</v>
      </c>
      <c r="M385" s="403">
        <f t="shared" si="155"/>
        <v>0</v>
      </c>
      <c r="N385" s="403">
        <f t="shared" si="155"/>
        <v>0</v>
      </c>
      <c r="O385" s="403">
        <f t="shared" si="155"/>
        <v>0</v>
      </c>
      <c r="P385" s="108"/>
      <c r="Q385" s="108"/>
      <c r="R385" s="108"/>
      <c r="S385" s="108"/>
      <c r="T385" s="108"/>
      <c r="U385" s="108"/>
      <c r="V385" s="108"/>
      <c r="W385" s="108"/>
      <c r="X385" s="108"/>
      <c r="Y385" s="108"/>
      <c r="Z385" s="108"/>
      <c r="AA385" s="108"/>
      <c r="AB385" s="108"/>
      <c r="AC385" s="108"/>
      <c r="AD385" s="109"/>
      <c r="AE385" s="109"/>
      <c r="AF385" s="109"/>
      <c r="AG385" s="109"/>
      <c r="AH385" s="109"/>
      <c r="AI385" s="109"/>
      <c r="AJ385" s="109"/>
      <c r="AK385" s="109"/>
      <c r="AL385" s="109"/>
      <c r="AM385" s="109"/>
      <c r="AN385" s="109"/>
      <c r="AO385" s="109"/>
      <c r="AP385" s="109"/>
      <c r="AQ385" s="108"/>
      <c r="AV385" s="108"/>
      <c r="AW385" s="109"/>
      <c r="AX385" s="109"/>
      <c r="AY385" s="109"/>
      <c r="AZ385" s="109"/>
      <c r="BA385" s="109"/>
      <c r="BB385" s="109"/>
      <c r="BC385" s="109"/>
      <c r="BD385" s="109"/>
      <c r="BE385" s="109"/>
      <c r="BF385" s="109"/>
      <c r="BG385" s="109"/>
      <c r="BH385" s="109"/>
      <c r="BI385" s="109"/>
      <c r="BO385" s="108"/>
      <c r="BP385" s="109"/>
      <c r="BQ385" s="109"/>
      <c r="BR385" s="109"/>
      <c r="BS385" s="109"/>
      <c r="BT385" s="109"/>
      <c r="BU385" s="109"/>
      <c r="BV385" s="109"/>
      <c r="BW385" s="109"/>
      <c r="BX385" s="109"/>
      <c r="BY385" s="109"/>
      <c r="BZ385" s="109"/>
      <c r="CA385" s="109"/>
      <c r="CB385" s="109"/>
      <c r="CH385" s="108"/>
      <c r="CI385" s="109"/>
      <c r="CJ385" s="109"/>
      <c r="CK385" s="109"/>
      <c r="CL385" s="109"/>
      <c r="CM385" s="109"/>
      <c r="CN385" s="109"/>
      <c r="CO385" s="109"/>
      <c r="CP385" s="109"/>
      <c r="CQ385" s="109"/>
      <c r="CR385" s="109"/>
      <c r="CS385" s="109"/>
      <c r="CT385" s="109"/>
      <c r="CU385" s="109"/>
      <c r="DA385" s="108"/>
      <c r="DB385" s="109"/>
      <c r="DC385" s="109"/>
      <c r="DD385" s="109"/>
      <c r="DE385" s="109"/>
      <c r="DF385" s="109"/>
      <c r="DG385" s="109"/>
      <c r="DH385" s="109"/>
      <c r="DI385" s="109"/>
      <c r="DJ385" s="109"/>
      <c r="DK385" s="109"/>
      <c r="DL385" s="109"/>
      <c r="DM385" s="109"/>
      <c r="DN385" s="109"/>
    </row>
    <row r="386" spans="1:118" hidden="1" outlineLevel="1">
      <c r="A386" s="404" t="s">
        <v>662</v>
      </c>
      <c r="B386" s="108" t="s">
        <v>656</v>
      </c>
      <c r="C386" s="108"/>
      <c r="D386" s="108"/>
      <c r="E386" s="108"/>
      <c r="F386" s="108"/>
      <c r="G386" s="108"/>
      <c r="H386" s="108"/>
      <c r="I386" s="108"/>
      <c r="J386" s="104" t="s">
        <v>219</v>
      </c>
      <c r="K386" s="394"/>
      <c r="L386" s="395"/>
      <c r="M386" s="395"/>
      <c r="N386" s="395"/>
      <c r="O386" s="395"/>
      <c r="P386" s="108"/>
      <c r="Q386" s="108"/>
      <c r="R386" s="108"/>
      <c r="S386" s="108"/>
      <c r="T386" s="108"/>
      <c r="U386" s="108"/>
      <c r="V386" s="108"/>
      <c r="W386" s="108"/>
      <c r="X386" s="108"/>
      <c r="Y386" s="108"/>
      <c r="Z386" s="108"/>
      <c r="AA386" s="108"/>
      <c r="AB386" s="108"/>
      <c r="AC386" s="108"/>
      <c r="AD386" s="109"/>
      <c r="AE386" s="109"/>
      <c r="AF386" s="109"/>
      <c r="AG386" s="109"/>
      <c r="AH386" s="109"/>
      <c r="AI386" s="109"/>
      <c r="AJ386" s="109"/>
      <c r="AK386" s="109"/>
      <c r="AL386" s="109"/>
      <c r="AM386" s="109"/>
      <c r="AN386" s="109"/>
      <c r="AO386" s="109"/>
      <c r="AP386" s="109"/>
      <c r="AQ386" s="108"/>
      <c r="AV386" s="108"/>
      <c r="AW386" s="109"/>
      <c r="AX386" s="109"/>
      <c r="AY386" s="109"/>
      <c r="AZ386" s="109"/>
      <c r="BA386" s="109"/>
      <c r="BB386" s="109"/>
      <c r="BC386" s="109"/>
      <c r="BD386" s="109"/>
      <c r="BE386" s="109"/>
      <c r="BF386" s="109"/>
      <c r="BG386" s="109"/>
      <c r="BH386" s="109"/>
      <c r="BI386" s="109"/>
      <c r="BO386" s="108"/>
      <c r="BP386" s="109"/>
      <c r="BQ386" s="109"/>
      <c r="BR386" s="109"/>
      <c r="BS386" s="109"/>
      <c r="BT386" s="109"/>
      <c r="BU386" s="109"/>
      <c r="BV386" s="109"/>
      <c r="BW386" s="109"/>
      <c r="BX386" s="109"/>
      <c r="BY386" s="109"/>
      <c r="BZ386" s="109"/>
      <c r="CA386" s="109"/>
      <c r="CB386" s="109"/>
      <c r="CH386" s="108"/>
      <c r="CI386" s="109"/>
      <c r="CJ386" s="109"/>
      <c r="CK386" s="109"/>
      <c r="CL386" s="109"/>
      <c r="CM386" s="109"/>
      <c r="CN386" s="109"/>
      <c r="CO386" s="109"/>
      <c r="CP386" s="109"/>
      <c r="CQ386" s="109"/>
      <c r="CR386" s="109"/>
      <c r="CS386" s="109"/>
      <c r="CT386" s="109"/>
      <c r="CU386" s="109"/>
      <c r="DA386" s="108"/>
      <c r="DB386" s="109"/>
      <c r="DC386" s="109"/>
      <c r="DD386" s="109"/>
      <c r="DE386" s="109"/>
      <c r="DF386" s="109"/>
      <c r="DG386" s="109"/>
      <c r="DH386" s="109"/>
      <c r="DI386" s="109"/>
      <c r="DJ386" s="109"/>
      <c r="DK386" s="109"/>
      <c r="DL386" s="109"/>
      <c r="DM386" s="109"/>
      <c r="DN386" s="109"/>
    </row>
    <row r="387" spans="1:118" hidden="1" outlineLevel="1">
      <c r="A387" s="405" t="str">
        <f>A386</f>
        <v>[ESO Affiliate or Related Undertaking that do not trade / transact with the ESO 4]</v>
      </c>
      <c r="B387" s="108" t="s">
        <v>639</v>
      </c>
      <c r="C387" s="108"/>
      <c r="D387" s="108"/>
      <c r="E387" s="108"/>
      <c r="F387" s="108"/>
      <c r="G387" s="108"/>
      <c r="H387" s="108"/>
      <c r="I387" s="108"/>
      <c r="J387" s="104" t="s">
        <v>219</v>
      </c>
      <c r="K387" s="394"/>
      <c r="L387" s="395"/>
      <c r="M387" s="395"/>
      <c r="N387" s="395"/>
      <c r="O387" s="395"/>
      <c r="P387" s="108"/>
      <c r="Q387" s="108"/>
      <c r="R387" s="108"/>
      <c r="S387" s="108"/>
      <c r="T387" s="108"/>
      <c r="U387" s="108"/>
      <c r="V387" s="108"/>
      <c r="W387" s="108"/>
      <c r="X387" s="108"/>
      <c r="Y387" s="108"/>
      <c r="Z387" s="108"/>
      <c r="AA387" s="108"/>
      <c r="AB387" s="108"/>
      <c r="AC387" s="108"/>
      <c r="AD387" s="109"/>
      <c r="AE387" s="109"/>
      <c r="AF387" s="109"/>
      <c r="AG387" s="109"/>
      <c r="AH387" s="109"/>
      <c r="AI387" s="109"/>
      <c r="AJ387" s="109"/>
      <c r="AK387" s="109"/>
      <c r="AL387" s="109"/>
      <c r="AM387" s="109"/>
      <c r="AN387" s="109"/>
      <c r="AO387" s="109"/>
      <c r="AP387" s="109"/>
      <c r="AQ387" s="108"/>
      <c r="AV387" s="108"/>
      <c r="AW387" s="109"/>
      <c r="AX387" s="109"/>
      <c r="AY387" s="109"/>
      <c r="AZ387" s="109"/>
      <c r="BA387" s="109"/>
      <c r="BB387" s="109"/>
      <c r="BC387" s="109"/>
      <c r="BD387" s="109"/>
      <c r="BE387" s="109"/>
      <c r="BF387" s="109"/>
      <c r="BG387" s="109"/>
      <c r="BH387" s="109"/>
      <c r="BI387" s="109"/>
      <c r="BO387" s="108"/>
      <c r="BP387" s="109"/>
      <c r="BQ387" s="109"/>
      <c r="BR387" s="109"/>
      <c r="BS387" s="109"/>
      <c r="BT387" s="109"/>
      <c r="BU387" s="109"/>
      <c r="BV387" s="109"/>
      <c r="BW387" s="109"/>
      <c r="BX387" s="109"/>
      <c r="BY387" s="109"/>
      <c r="BZ387" s="109"/>
      <c r="CA387" s="109"/>
      <c r="CB387" s="109"/>
      <c r="CH387" s="108"/>
      <c r="CI387" s="109"/>
      <c r="CJ387" s="109"/>
      <c r="CK387" s="109"/>
      <c r="CL387" s="109"/>
      <c r="CM387" s="109"/>
      <c r="CN387" s="109"/>
      <c r="CO387" s="109"/>
      <c r="CP387" s="109"/>
      <c r="CQ387" s="109"/>
      <c r="CR387" s="109"/>
      <c r="CS387" s="109"/>
      <c r="CT387" s="109"/>
      <c r="CU387" s="109"/>
      <c r="DA387" s="108"/>
      <c r="DB387" s="109"/>
      <c r="DC387" s="109"/>
      <c r="DD387" s="109"/>
      <c r="DE387" s="109"/>
      <c r="DF387" s="109"/>
      <c r="DG387" s="109"/>
      <c r="DH387" s="109"/>
      <c r="DI387" s="109"/>
      <c r="DJ387" s="109"/>
      <c r="DK387" s="109"/>
      <c r="DL387" s="109"/>
      <c r="DM387" s="109"/>
      <c r="DN387" s="109"/>
    </row>
    <row r="388" spans="1:118" hidden="1" outlineLevel="1">
      <c r="A388" s="405" t="str">
        <f>A386</f>
        <v>[ESO Affiliate or Related Undertaking that do not trade / transact with the ESO 4]</v>
      </c>
      <c r="B388" s="108" t="s">
        <v>657</v>
      </c>
      <c r="C388" s="108"/>
      <c r="D388" s="108"/>
      <c r="E388" s="108"/>
      <c r="F388" s="108"/>
      <c r="G388" s="108"/>
      <c r="H388" s="108"/>
      <c r="I388" s="108"/>
      <c r="J388" s="104" t="s">
        <v>207</v>
      </c>
      <c r="K388" s="402">
        <f t="shared" ref="K388:O388" si="156">IFERROR(K387/K386,0)</f>
        <v>0</v>
      </c>
      <c r="L388" s="403">
        <f t="shared" si="156"/>
        <v>0</v>
      </c>
      <c r="M388" s="403">
        <f t="shared" si="156"/>
        <v>0</v>
      </c>
      <c r="N388" s="403">
        <f t="shared" si="156"/>
        <v>0</v>
      </c>
      <c r="O388" s="403">
        <f t="shared" si="156"/>
        <v>0</v>
      </c>
      <c r="P388" s="108"/>
      <c r="Q388" s="108"/>
      <c r="R388" s="108"/>
      <c r="S388" s="108"/>
      <c r="T388" s="108"/>
      <c r="U388" s="108"/>
      <c r="V388" s="108"/>
      <c r="W388" s="108"/>
      <c r="X388" s="108"/>
      <c r="Y388" s="108"/>
      <c r="Z388" s="108"/>
      <c r="AA388" s="108"/>
      <c r="AB388" s="108"/>
      <c r="AC388" s="108"/>
      <c r="AD388" s="109"/>
      <c r="AE388" s="109"/>
      <c r="AF388" s="109"/>
      <c r="AG388" s="109"/>
      <c r="AH388" s="109"/>
      <c r="AI388" s="109"/>
      <c r="AJ388" s="109"/>
      <c r="AK388" s="109"/>
      <c r="AL388" s="109"/>
      <c r="AM388" s="109"/>
      <c r="AN388" s="109"/>
      <c r="AO388" s="109"/>
      <c r="AP388" s="109"/>
      <c r="AQ388" s="108"/>
      <c r="AV388" s="108"/>
      <c r="AW388" s="109"/>
      <c r="AX388" s="109"/>
      <c r="AY388" s="109"/>
      <c r="AZ388" s="109"/>
      <c r="BA388" s="109"/>
      <c r="BB388" s="109"/>
      <c r="BC388" s="109"/>
      <c r="BD388" s="109"/>
      <c r="BE388" s="109"/>
      <c r="BF388" s="109"/>
      <c r="BG388" s="109"/>
      <c r="BH388" s="109"/>
      <c r="BI388" s="109"/>
      <c r="BO388" s="108"/>
      <c r="BP388" s="109"/>
      <c r="BQ388" s="109"/>
      <c r="BR388" s="109"/>
      <c r="BS388" s="109"/>
      <c r="BT388" s="109"/>
      <c r="BU388" s="109"/>
      <c r="BV388" s="109"/>
      <c r="BW388" s="109"/>
      <c r="BX388" s="109"/>
      <c r="BY388" s="109"/>
      <c r="BZ388" s="109"/>
      <c r="CA388" s="109"/>
      <c r="CB388" s="109"/>
      <c r="CH388" s="108"/>
      <c r="CI388" s="109"/>
      <c r="CJ388" s="109"/>
      <c r="CK388" s="109"/>
      <c r="CL388" s="109"/>
      <c r="CM388" s="109"/>
      <c r="CN388" s="109"/>
      <c r="CO388" s="109"/>
      <c r="CP388" s="109"/>
      <c r="CQ388" s="109"/>
      <c r="CR388" s="109"/>
      <c r="CS388" s="109"/>
      <c r="CT388" s="109"/>
      <c r="CU388" s="109"/>
      <c r="DA388" s="108"/>
      <c r="DB388" s="109"/>
      <c r="DC388" s="109"/>
      <c r="DD388" s="109"/>
      <c r="DE388" s="109"/>
      <c r="DF388" s="109"/>
      <c r="DG388" s="109"/>
      <c r="DH388" s="109"/>
      <c r="DI388" s="109"/>
      <c r="DJ388" s="109"/>
      <c r="DK388" s="109"/>
      <c r="DL388" s="109"/>
      <c r="DM388" s="109"/>
      <c r="DN388" s="109"/>
    </row>
    <row r="389" spans="1:118" hidden="1" outlineLevel="1">
      <c r="A389" s="404" t="s">
        <v>663</v>
      </c>
      <c r="B389" s="108" t="s">
        <v>656</v>
      </c>
      <c r="C389" s="108"/>
      <c r="D389" s="108"/>
      <c r="E389" s="108"/>
      <c r="F389" s="108"/>
      <c r="G389" s="108"/>
      <c r="H389" s="108"/>
      <c r="I389" s="108"/>
      <c r="J389" s="104" t="s">
        <v>219</v>
      </c>
      <c r="K389" s="394"/>
      <c r="L389" s="395"/>
      <c r="M389" s="395"/>
      <c r="N389" s="395"/>
      <c r="O389" s="395"/>
      <c r="P389" s="108"/>
      <c r="Q389" s="108"/>
      <c r="R389" s="108"/>
      <c r="S389" s="108"/>
      <c r="T389" s="108"/>
      <c r="U389" s="108"/>
      <c r="V389" s="108"/>
      <c r="W389" s="108"/>
      <c r="X389" s="108"/>
      <c r="Y389" s="108"/>
      <c r="Z389" s="108"/>
      <c r="AA389" s="108"/>
      <c r="AB389" s="108"/>
      <c r="AC389" s="108"/>
      <c r="AD389" s="109"/>
      <c r="AE389" s="109"/>
      <c r="AF389" s="109"/>
      <c r="AG389" s="109"/>
      <c r="AH389" s="109"/>
      <c r="AI389" s="109"/>
      <c r="AJ389" s="109"/>
      <c r="AK389" s="109"/>
      <c r="AL389" s="109"/>
      <c r="AM389" s="109"/>
      <c r="AN389" s="109"/>
      <c r="AO389" s="109"/>
      <c r="AP389" s="109"/>
      <c r="AQ389" s="108"/>
      <c r="AV389" s="108"/>
      <c r="AW389" s="109"/>
      <c r="AX389" s="109"/>
      <c r="AY389" s="109"/>
      <c r="AZ389" s="109"/>
      <c r="BA389" s="109"/>
      <c r="BB389" s="109"/>
      <c r="BC389" s="109"/>
      <c r="BD389" s="109"/>
      <c r="BE389" s="109"/>
      <c r="BF389" s="109"/>
      <c r="BG389" s="109"/>
      <c r="BH389" s="109"/>
      <c r="BI389" s="109"/>
      <c r="BO389" s="108"/>
      <c r="BP389" s="109"/>
      <c r="BQ389" s="109"/>
      <c r="BR389" s="109"/>
      <c r="BS389" s="109"/>
      <c r="BT389" s="109"/>
      <c r="BU389" s="109"/>
      <c r="BV389" s="109"/>
      <c r="BW389" s="109"/>
      <c r="BX389" s="109"/>
      <c r="BY389" s="109"/>
      <c r="BZ389" s="109"/>
      <c r="CA389" s="109"/>
      <c r="CB389" s="109"/>
      <c r="CH389" s="108"/>
      <c r="CI389" s="109"/>
      <c r="CJ389" s="109"/>
      <c r="CK389" s="109"/>
      <c r="CL389" s="109"/>
      <c r="CM389" s="109"/>
      <c r="CN389" s="109"/>
      <c r="CO389" s="109"/>
      <c r="CP389" s="109"/>
      <c r="CQ389" s="109"/>
      <c r="CR389" s="109"/>
      <c r="CS389" s="109"/>
      <c r="CT389" s="109"/>
      <c r="CU389" s="109"/>
      <c r="DA389" s="108"/>
      <c r="DB389" s="109"/>
      <c r="DC389" s="109"/>
      <c r="DD389" s="109"/>
      <c r="DE389" s="109"/>
      <c r="DF389" s="109"/>
      <c r="DG389" s="109"/>
      <c r="DH389" s="109"/>
      <c r="DI389" s="109"/>
      <c r="DJ389" s="109"/>
      <c r="DK389" s="109"/>
      <c r="DL389" s="109"/>
      <c r="DM389" s="109"/>
      <c r="DN389" s="109"/>
    </row>
    <row r="390" spans="1:118" hidden="1" outlineLevel="1">
      <c r="A390" s="405" t="str">
        <f>A389</f>
        <v>[ESO Affiliate or Related Undertaking that do not trade / transact with the ESO 5]</v>
      </c>
      <c r="B390" s="108" t="s">
        <v>639</v>
      </c>
      <c r="C390" s="108"/>
      <c r="D390" s="108"/>
      <c r="E390" s="108"/>
      <c r="F390" s="108"/>
      <c r="G390" s="108"/>
      <c r="H390" s="108"/>
      <c r="I390" s="108"/>
      <c r="J390" s="104" t="s">
        <v>219</v>
      </c>
      <c r="K390" s="394"/>
      <c r="L390" s="395"/>
      <c r="M390" s="395"/>
      <c r="N390" s="395"/>
      <c r="O390" s="395"/>
      <c r="P390" s="108"/>
      <c r="Q390" s="108"/>
      <c r="R390" s="108"/>
      <c r="S390" s="108"/>
      <c r="T390" s="108"/>
      <c r="U390" s="108"/>
      <c r="V390" s="108"/>
      <c r="W390" s="108"/>
      <c r="X390" s="108"/>
      <c r="Y390" s="108"/>
      <c r="Z390" s="108"/>
      <c r="AA390" s="108"/>
      <c r="AB390" s="108"/>
      <c r="AC390" s="108"/>
      <c r="AD390" s="109"/>
      <c r="AE390" s="109"/>
      <c r="AF390" s="109"/>
      <c r="AG390" s="109"/>
      <c r="AH390" s="109"/>
      <c r="AI390" s="109"/>
      <c r="AJ390" s="109"/>
      <c r="AK390" s="109"/>
      <c r="AL390" s="109"/>
      <c r="AM390" s="109"/>
      <c r="AN390" s="109"/>
      <c r="AO390" s="109"/>
      <c r="AP390" s="109"/>
      <c r="AQ390" s="108"/>
      <c r="AV390" s="108"/>
      <c r="AW390" s="109"/>
      <c r="AX390" s="109"/>
      <c r="AY390" s="109"/>
      <c r="AZ390" s="109"/>
      <c r="BA390" s="109"/>
      <c r="BB390" s="109"/>
      <c r="BC390" s="109"/>
      <c r="BD390" s="109"/>
      <c r="BE390" s="109"/>
      <c r="BF390" s="109"/>
      <c r="BG390" s="109"/>
      <c r="BH390" s="109"/>
      <c r="BI390" s="109"/>
      <c r="BO390" s="108"/>
      <c r="BP390" s="109"/>
      <c r="BQ390" s="109"/>
      <c r="BR390" s="109"/>
      <c r="BS390" s="109"/>
      <c r="BT390" s="109"/>
      <c r="BU390" s="109"/>
      <c r="BV390" s="109"/>
      <c r="BW390" s="109"/>
      <c r="BX390" s="109"/>
      <c r="BY390" s="109"/>
      <c r="BZ390" s="109"/>
      <c r="CA390" s="109"/>
      <c r="CB390" s="109"/>
      <c r="CH390" s="108"/>
      <c r="CI390" s="109"/>
      <c r="CJ390" s="109"/>
      <c r="CK390" s="109"/>
      <c r="CL390" s="109"/>
      <c r="CM390" s="109"/>
      <c r="CN390" s="109"/>
      <c r="CO390" s="109"/>
      <c r="CP390" s="109"/>
      <c r="CQ390" s="109"/>
      <c r="CR390" s="109"/>
      <c r="CS390" s="109"/>
      <c r="CT390" s="109"/>
      <c r="CU390" s="109"/>
      <c r="DA390" s="108"/>
      <c r="DB390" s="109"/>
      <c r="DC390" s="109"/>
      <c r="DD390" s="109"/>
      <c r="DE390" s="109"/>
      <c r="DF390" s="109"/>
      <c r="DG390" s="109"/>
      <c r="DH390" s="109"/>
      <c r="DI390" s="109"/>
      <c r="DJ390" s="109"/>
      <c r="DK390" s="109"/>
      <c r="DL390" s="109"/>
      <c r="DM390" s="109"/>
      <c r="DN390" s="109"/>
    </row>
    <row r="391" spans="1:118" hidden="1" outlineLevel="1">
      <c r="A391" s="405" t="str">
        <f>A389</f>
        <v>[ESO Affiliate or Related Undertaking that do not trade / transact with the ESO 5]</v>
      </c>
      <c r="B391" s="108" t="s">
        <v>657</v>
      </c>
      <c r="C391" s="108"/>
      <c r="D391" s="108"/>
      <c r="E391" s="108"/>
      <c r="F391" s="108"/>
      <c r="G391" s="108"/>
      <c r="H391" s="108"/>
      <c r="I391" s="108"/>
      <c r="J391" s="104" t="s">
        <v>207</v>
      </c>
      <c r="K391" s="402">
        <f t="shared" ref="K391:O391" si="157">IFERROR(K390/K389,0)</f>
        <v>0</v>
      </c>
      <c r="L391" s="403">
        <f t="shared" si="157"/>
        <v>0</v>
      </c>
      <c r="M391" s="403">
        <f t="shared" si="157"/>
        <v>0</v>
      </c>
      <c r="N391" s="403">
        <f t="shared" si="157"/>
        <v>0</v>
      </c>
      <c r="O391" s="403">
        <f t="shared" si="157"/>
        <v>0</v>
      </c>
      <c r="P391" s="108"/>
      <c r="Q391" s="108"/>
      <c r="R391" s="108"/>
      <c r="S391" s="108"/>
      <c r="T391" s="108"/>
      <c r="U391" s="108"/>
      <c r="V391" s="108"/>
      <c r="W391" s="108"/>
      <c r="X391" s="108"/>
      <c r="Y391" s="108"/>
      <c r="Z391" s="108"/>
      <c r="AA391" s="108"/>
      <c r="AB391" s="108"/>
      <c r="AC391" s="108"/>
      <c r="AD391" s="109"/>
      <c r="AE391" s="109"/>
      <c r="AF391" s="109"/>
      <c r="AG391" s="109"/>
      <c r="AH391" s="109"/>
      <c r="AI391" s="109"/>
      <c r="AJ391" s="109"/>
      <c r="AK391" s="109"/>
      <c r="AL391" s="109"/>
      <c r="AM391" s="109"/>
      <c r="AN391" s="109"/>
      <c r="AO391" s="109"/>
      <c r="AP391" s="109"/>
      <c r="AQ391" s="108"/>
      <c r="AV391" s="108"/>
      <c r="AW391" s="109"/>
      <c r="AX391" s="109"/>
      <c r="AY391" s="109"/>
      <c r="AZ391" s="109"/>
      <c r="BA391" s="109"/>
      <c r="BB391" s="109"/>
      <c r="BC391" s="109"/>
      <c r="BD391" s="109"/>
      <c r="BE391" s="109"/>
      <c r="BF391" s="109"/>
      <c r="BG391" s="109"/>
      <c r="BH391" s="109"/>
      <c r="BI391" s="109"/>
      <c r="BO391" s="108"/>
      <c r="BP391" s="109"/>
      <c r="BQ391" s="109"/>
      <c r="BR391" s="109"/>
      <c r="BS391" s="109"/>
      <c r="BT391" s="109"/>
      <c r="BU391" s="109"/>
      <c r="BV391" s="109"/>
      <c r="BW391" s="109"/>
      <c r="BX391" s="109"/>
      <c r="BY391" s="109"/>
      <c r="BZ391" s="109"/>
      <c r="CA391" s="109"/>
      <c r="CB391" s="109"/>
      <c r="CH391" s="108"/>
      <c r="CI391" s="109"/>
      <c r="CJ391" s="109"/>
      <c r="CK391" s="109"/>
      <c r="CL391" s="109"/>
      <c r="CM391" s="109"/>
      <c r="CN391" s="109"/>
      <c r="CO391" s="109"/>
      <c r="CP391" s="109"/>
      <c r="CQ391" s="109"/>
      <c r="CR391" s="109"/>
      <c r="CS391" s="109"/>
      <c r="CT391" s="109"/>
      <c r="CU391" s="109"/>
      <c r="DA391" s="108"/>
      <c r="DB391" s="109"/>
      <c r="DC391" s="109"/>
      <c r="DD391" s="109"/>
      <c r="DE391" s="109"/>
      <c r="DF391" s="109"/>
      <c r="DG391" s="109"/>
      <c r="DH391" s="109"/>
      <c r="DI391" s="109"/>
      <c r="DJ391" s="109"/>
      <c r="DK391" s="109"/>
      <c r="DL391" s="109"/>
      <c r="DM391" s="109"/>
      <c r="DN391" s="109"/>
    </row>
    <row r="392" spans="1:118" hidden="1" outlineLevel="1">
      <c r="A392" s="404" t="s">
        <v>664</v>
      </c>
      <c r="B392" s="108" t="s">
        <v>656</v>
      </c>
      <c r="C392" s="108"/>
      <c r="D392" s="108"/>
      <c r="E392" s="108"/>
      <c r="F392" s="108"/>
      <c r="G392" s="108"/>
      <c r="H392" s="108"/>
      <c r="I392" s="108"/>
      <c r="J392" s="104" t="s">
        <v>219</v>
      </c>
      <c r="K392" s="394"/>
      <c r="L392" s="395"/>
      <c r="M392" s="395"/>
      <c r="N392" s="395"/>
      <c r="O392" s="395"/>
      <c r="P392" s="108"/>
      <c r="Q392" s="108"/>
      <c r="R392" s="108"/>
      <c r="S392" s="108"/>
      <c r="T392" s="108"/>
      <c r="U392" s="108"/>
      <c r="V392" s="108"/>
      <c r="W392" s="108"/>
      <c r="X392" s="108"/>
      <c r="Y392" s="108"/>
      <c r="Z392" s="108"/>
      <c r="AA392" s="108"/>
      <c r="AB392" s="108"/>
      <c r="AC392" s="108"/>
      <c r="AD392" s="109"/>
      <c r="AE392" s="109"/>
      <c r="AF392" s="109"/>
      <c r="AG392" s="109"/>
      <c r="AH392" s="109"/>
      <c r="AI392" s="109"/>
      <c r="AJ392" s="109"/>
      <c r="AK392" s="109"/>
      <c r="AL392" s="109"/>
      <c r="AM392" s="109"/>
      <c r="AN392" s="109"/>
      <c r="AO392" s="109"/>
      <c r="AP392" s="109"/>
      <c r="AQ392" s="108"/>
      <c r="AV392" s="108"/>
      <c r="AW392" s="109"/>
      <c r="AX392" s="109"/>
      <c r="AY392" s="109"/>
      <c r="AZ392" s="109"/>
      <c r="BA392" s="109"/>
      <c r="BB392" s="109"/>
      <c r="BC392" s="109"/>
      <c r="BD392" s="109"/>
      <c r="BE392" s="109"/>
      <c r="BF392" s="109"/>
      <c r="BG392" s="109"/>
      <c r="BH392" s="109"/>
      <c r="BI392" s="109"/>
      <c r="BO392" s="108"/>
      <c r="BP392" s="109"/>
      <c r="BQ392" s="109"/>
      <c r="BR392" s="109"/>
      <c r="BS392" s="109"/>
      <c r="BT392" s="109"/>
      <c r="BU392" s="109"/>
      <c r="BV392" s="109"/>
      <c r="BW392" s="109"/>
      <c r="BX392" s="109"/>
      <c r="BY392" s="109"/>
      <c r="BZ392" s="109"/>
      <c r="CA392" s="109"/>
      <c r="CB392" s="109"/>
      <c r="CH392" s="108"/>
      <c r="CI392" s="109"/>
      <c r="CJ392" s="109"/>
      <c r="CK392" s="109"/>
      <c r="CL392" s="109"/>
      <c r="CM392" s="109"/>
      <c r="CN392" s="109"/>
      <c r="CO392" s="109"/>
      <c r="CP392" s="109"/>
      <c r="CQ392" s="109"/>
      <c r="CR392" s="109"/>
      <c r="CS392" s="109"/>
      <c r="CT392" s="109"/>
      <c r="CU392" s="109"/>
      <c r="DA392" s="108"/>
      <c r="DB392" s="109"/>
      <c r="DC392" s="109"/>
      <c r="DD392" s="109"/>
      <c r="DE392" s="109"/>
      <c r="DF392" s="109"/>
      <c r="DG392" s="109"/>
      <c r="DH392" s="109"/>
      <c r="DI392" s="109"/>
      <c r="DJ392" s="109"/>
      <c r="DK392" s="109"/>
      <c r="DL392" s="109"/>
      <c r="DM392" s="109"/>
      <c r="DN392" s="109"/>
    </row>
    <row r="393" spans="1:118" hidden="1" outlineLevel="1">
      <c r="A393" s="405" t="str">
        <f>A392</f>
        <v>[ESO Affiliate or Related Undertaking that do not trade / transact with the ESO 6]</v>
      </c>
      <c r="B393" s="108" t="s">
        <v>639</v>
      </c>
      <c r="C393" s="108"/>
      <c r="D393" s="108"/>
      <c r="E393" s="108"/>
      <c r="F393" s="108"/>
      <c r="G393" s="108"/>
      <c r="H393" s="108"/>
      <c r="I393" s="108"/>
      <c r="J393" s="104" t="s">
        <v>219</v>
      </c>
      <c r="K393" s="394"/>
      <c r="L393" s="395"/>
      <c r="M393" s="395"/>
      <c r="N393" s="395"/>
      <c r="O393" s="395"/>
      <c r="P393" s="108"/>
      <c r="Q393" s="108"/>
      <c r="R393" s="108"/>
      <c r="S393" s="108"/>
      <c r="T393" s="108"/>
      <c r="U393" s="108"/>
      <c r="V393" s="108"/>
      <c r="W393" s="108"/>
      <c r="X393" s="108"/>
      <c r="Y393" s="108"/>
      <c r="Z393" s="108"/>
      <c r="AA393" s="108"/>
      <c r="AB393" s="108"/>
      <c r="AC393" s="108"/>
      <c r="AD393" s="109"/>
      <c r="AE393" s="109"/>
      <c r="AF393" s="109"/>
      <c r="AG393" s="109"/>
      <c r="AH393" s="109"/>
      <c r="AI393" s="109"/>
      <c r="AJ393" s="109"/>
      <c r="AK393" s="109"/>
      <c r="AL393" s="109"/>
      <c r="AM393" s="109"/>
      <c r="AN393" s="109"/>
      <c r="AO393" s="109"/>
      <c r="AP393" s="109"/>
      <c r="AQ393" s="108"/>
      <c r="AV393" s="108"/>
      <c r="AW393" s="109"/>
      <c r="AX393" s="109"/>
      <c r="AY393" s="109"/>
      <c r="AZ393" s="109"/>
      <c r="BA393" s="109"/>
      <c r="BB393" s="109"/>
      <c r="BC393" s="109"/>
      <c r="BD393" s="109"/>
      <c r="BE393" s="109"/>
      <c r="BF393" s="109"/>
      <c r="BG393" s="109"/>
      <c r="BH393" s="109"/>
      <c r="BI393" s="109"/>
      <c r="BO393" s="108"/>
      <c r="BP393" s="109"/>
      <c r="BQ393" s="109"/>
      <c r="BR393" s="109"/>
      <c r="BS393" s="109"/>
      <c r="BT393" s="109"/>
      <c r="BU393" s="109"/>
      <c r="BV393" s="109"/>
      <c r="BW393" s="109"/>
      <c r="BX393" s="109"/>
      <c r="BY393" s="109"/>
      <c r="BZ393" s="109"/>
      <c r="CA393" s="109"/>
      <c r="CB393" s="109"/>
      <c r="CH393" s="108"/>
      <c r="CI393" s="109"/>
      <c r="CJ393" s="109"/>
      <c r="CK393" s="109"/>
      <c r="CL393" s="109"/>
      <c r="CM393" s="109"/>
      <c r="CN393" s="109"/>
      <c r="CO393" s="109"/>
      <c r="CP393" s="109"/>
      <c r="CQ393" s="109"/>
      <c r="CR393" s="109"/>
      <c r="CS393" s="109"/>
      <c r="CT393" s="109"/>
      <c r="CU393" s="109"/>
      <c r="DA393" s="108"/>
      <c r="DB393" s="109"/>
      <c r="DC393" s="109"/>
      <c r="DD393" s="109"/>
      <c r="DE393" s="109"/>
      <c r="DF393" s="109"/>
      <c r="DG393" s="109"/>
      <c r="DH393" s="109"/>
      <c r="DI393" s="109"/>
      <c r="DJ393" s="109"/>
      <c r="DK393" s="109"/>
      <c r="DL393" s="109"/>
      <c r="DM393" s="109"/>
      <c r="DN393" s="109"/>
    </row>
    <row r="394" spans="1:118" hidden="1" outlineLevel="1">
      <c r="A394" s="405" t="str">
        <f>A392</f>
        <v>[ESO Affiliate or Related Undertaking that do not trade / transact with the ESO 6]</v>
      </c>
      <c r="B394" s="108" t="s">
        <v>657</v>
      </c>
      <c r="C394" s="108"/>
      <c r="D394" s="108"/>
      <c r="E394" s="108"/>
      <c r="F394" s="108"/>
      <c r="G394" s="108"/>
      <c r="H394" s="108"/>
      <c r="I394" s="108"/>
      <c r="J394" s="104" t="s">
        <v>207</v>
      </c>
      <c r="K394" s="402">
        <f t="shared" ref="K394:O394" si="158">IFERROR(K393/K392,0)</f>
        <v>0</v>
      </c>
      <c r="L394" s="403">
        <f t="shared" si="158"/>
        <v>0</v>
      </c>
      <c r="M394" s="403">
        <f t="shared" si="158"/>
        <v>0</v>
      </c>
      <c r="N394" s="403">
        <f t="shared" si="158"/>
        <v>0</v>
      </c>
      <c r="O394" s="403">
        <f t="shared" si="158"/>
        <v>0</v>
      </c>
      <c r="P394" s="108"/>
      <c r="Q394" s="108"/>
      <c r="R394" s="108"/>
      <c r="S394" s="108"/>
      <c r="T394" s="108"/>
      <c r="U394" s="108"/>
      <c r="V394" s="108"/>
      <c r="W394" s="108"/>
      <c r="X394" s="108"/>
      <c r="Y394" s="108"/>
      <c r="Z394" s="108"/>
      <c r="AA394" s="108"/>
      <c r="AB394" s="108"/>
      <c r="AC394" s="108"/>
      <c r="AD394" s="109"/>
      <c r="AE394" s="109"/>
      <c r="AF394" s="109"/>
      <c r="AG394" s="109"/>
      <c r="AH394" s="109"/>
      <c r="AI394" s="109"/>
      <c r="AJ394" s="109"/>
      <c r="AK394" s="109"/>
      <c r="AL394" s="109"/>
      <c r="AM394" s="109"/>
      <c r="AN394" s="109"/>
      <c r="AO394" s="109"/>
      <c r="AP394" s="109"/>
      <c r="AQ394" s="108"/>
      <c r="AV394" s="108"/>
      <c r="AW394" s="109"/>
      <c r="AX394" s="109"/>
      <c r="AY394" s="109"/>
      <c r="AZ394" s="109"/>
      <c r="BA394" s="109"/>
      <c r="BB394" s="109"/>
      <c r="BC394" s="109"/>
      <c r="BD394" s="109"/>
      <c r="BE394" s="109"/>
      <c r="BF394" s="109"/>
      <c r="BG394" s="109"/>
      <c r="BH394" s="109"/>
      <c r="BI394" s="109"/>
      <c r="BO394" s="108"/>
      <c r="BP394" s="109"/>
      <c r="BQ394" s="109"/>
      <c r="BR394" s="109"/>
      <c r="BS394" s="109"/>
      <c r="BT394" s="109"/>
      <c r="BU394" s="109"/>
      <c r="BV394" s="109"/>
      <c r="BW394" s="109"/>
      <c r="BX394" s="109"/>
      <c r="BY394" s="109"/>
      <c r="BZ394" s="109"/>
      <c r="CA394" s="109"/>
      <c r="CB394" s="109"/>
      <c r="CH394" s="108"/>
      <c r="CI394" s="109"/>
      <c r="CJ394" s="109"/>
      <c r="CK394" s="109"/>
      <c r="CL394" s="109"/>
      <c r="CM394" s="109"/>
      <c r="CN394" s="109"/>
      <c r="CO394" s="109"/>
      <c r="CP394" s="109"/>
      <c r="CQ394" s="109"/>
      <c r="CR394" s="109"/>
      <c r="CS394" s="109"/>
      <c r="CT394" s="109"/>
      <c r="CU394" s="109"/>
      <c r="DA394" s="108"/>
      <c r="DB394" s="109"/>
      <c r="DC394" s="109"/>
      <c r="DD394" s="109"/>
      <c r="DE394" s="109"/>
      <c r="DF394" s="109"/>
      <c r="DG394" s="109"/>
      <c r="DH394" s="109"/>
      <c r="DI394" s="109"/>
      <c r="DJ394" s="109"/>
      <c r="DK394" s="109"/>
      <c r="DL394" s="109"/>
      <c r="DM394" s="109"/>
      <c r="DN394" s="109"/>
    </row>
    <row r="395" spans="1:118" hidden="1" outlineLevel="1">
      <c r="A395" s="108" t="s">
        <v>665</v>
      </c>
      <c r="B395" s="108" t="s">
        <v>656</v>
      </c>
      <c r="C395" s="108"/>
      <c r="D395" s="108"/>
      <c r="E395" s="108"/>
      <c r="F395" s="108"/>
      <c r="G395" s="108"/>
      <c r="H395" s="108"/>
      <c r="I395" s="108"/>
      <c r="J395" s="104" t="s">
        <v>219</v>
      </c>
      <c r="K395" s="394"/>
      <c r="L395" s="395"/>
      <c r="M395" s="395"/>
      <c r="N395" s="395"/>
      <c r="O395" s="395"/>
      <c r="P395" s="108"/>
      <c r="Q395" s="108"/>
      <c r="R395" s="108"/>
      <c r="S395" s="108"/>
      <c r="T395" s="108"/>
      <c r="U395" s="108"/>
      <c r="V395" s="108"/>
      <c r="W395" s="108"/>
      <c r="X395" s="108"/>
      <c r="Y395" s="108"/>
      <c r="Z395" s="108"/>
      <c r="AA395" s="108"/>
      <c r="AB395" s="108"/>
      <c r="AC395" s="108"/>
      <c r="AD395" s="109"/>
      <c r="AE395" s="109"/>
      <c r="AF395" s="109"/>
      <c r="AG395" s="109"/>
      <c r="AH395" s="109"/>
      <c r="AI395" s="109"/>
      <c r="AJ395" s="109"/>
      <c r="AK395" s="109"/>
      <c r="AL395" s="109"/>
      <c r="AM395" s="109"/>
      <c r="AN395" s="109"/>
      <c r="AO395" s="109"/>
      <c r="AP395" s="109"/>
      <c r="AQ395" s="108"/>
      <c r="AV395" s="108"/>
      <c r="AW395" s="109"/>
      <c r="AX395" s="109"/>
      <c r="AY395" s="109"/>
      <c r="AZ395" s="109"/>
      <c r="BA395" s="109"/>
      <c r="BB395" s="109"/>
      <c r="BC395" s="109"/>
      <c r="BD395" s="109"/>
      <c r="BE395" s="109"/>
      <c r="BF395" s="109"/>
      <c r="BG395" s="109"/>
      <c r="BH395" s="109"/>
      <c r="BI395" s="109"/>
      <c r="BO395" s="108"/>
      <c r="BP395" s="109"/>
      <c r="BQ395" s="109"/>
      <c r="BR395" s="109"/>
      <c r="BS395" s="109"/>
      <c r="BT395" s="109"/>
      <c r="BU395" s="109"/>
      <c r="BV395" s="109"/>
      <c r="BW395" s="109"/>
      <c r="BX395" s="109"/>
      <c r="BY395" s="109"/>
      <c r="BZ395" s="109"/>
      <c r="CA395" s="109"/>
      <c r="CB395" s="109"/>
      <c r="CH395" s="108"/>
      <c r="CI395" s="109"/>
      <c r="CJ395" s="109"/>
      <c r="CK395" s="109"/>
      <c r="CL395" s="109"/>
      <c r="CM395" s="109"/>
      <c r="CN395" s="109"/>
      <c r="CO395" s="109"/>
      <c r="CP395" s="109"/>
      <c r="CQ395" s="109"/>
      <c r="CR395" s="109"/>
      <c r="CS395" s="109"/>
      <c r="CT395" s="109"/>
      <c r="CU395" s="109"/>
      <c r="DA395" s="108"/>
      <c r="DB395" s="109"/>
      <c r="DC395" s="109"/>
      <c r="DD395" s="109"/>
      <c r="DE395" s="109"/>
      <c r="DF395" s="109"/>
      <c r="DG395" s="109"/>
      <c r="DH395" s="109"/>
      <c r="DI395" s="109"/>
      <c r="DJ395" s="109"/>
      <c r="DK395" s="109"/>
      <c r="DL395" s="109"/>
      <c r="DM395" s="109"/>
      <c r="DN395" s="109"/>
    </row>
    <row r="396" spans="1:118" hidden="1" outlineLevel="1">
      <c r="A396" s="108" t="s">
        <v>665</v>
      </c>
      <c r="B396" s="108" t="s">
        <v>639</v>
      </c>
      <c r="C396" s="108"/>
      <c r="D396" s="108"/>
      <c r="E396" s="108"/>
      <c r="F396" s="108"/>
      <c r="G396" s="108"/>
      <c r="H396" s="108"/>
      <c r="I396" s="108"/>
      <c r="J396" s="104" t="s">
        <v>219</v>
      </c>
      <c r="K396" s="394"/>
      <c r="L396" s="395"/>
      <c r="M396" s="395"/>
      <c r="N396" s="395"/>
      <c r="O396" s="395"/>
      <c r="P396" s="108"/>
      <c r="Q396" s="108"/>
      <c r="R396" s="108"/>
      <c r="S396" s="108"/>
      <c r="T396" s="108"/>
      <c r="U396" s="108"/>
      <c r="V396" s="108"/>
      <c r="W396" s="108"/>
      <c r="X396" s="108"/>
      <c r="Y396" s="108"/>
      <c r="Z396" s="108"/>
      <c r="AA396" s="108"/>
      <c r="AB396" s="108"/>
      <c r="AC396" s="108"/>
      <c r="AD396" s="109"/>
      <c r="AE396" s="109"/>
      <c r="AF396" s="109"/>
      <c r="AG396" s="109"/>
      <c r="AH396" s="109"/>
      <c r="AI396" s="109"/>
      <c r="AJ396" s="109"/>
      <c r="AK396" s="109"/>
      <c r="AL396" s="109"/>
      <c r="AM396" s="109"/>
      <c r="AN396" s="109"/>
      <c r="AO396" s="109"/>
      <c r="AP396" s="109"/>
      <c r="AQ396" s="108"/>
      <c r="AV396" s="108"/>
      <c r="AW396" s="109"/>
      <c r="AX396" s="109"/>
      <c r="AY396" s="109"/>
      <c r="AZ396" s="109"/>
      <c r="BA396" s="109"/>
      <c r="BB396" s="109"/>
      <c r="BC396" s="109"/>
      <c r="BD396" s="109"/>
      <c r="BE396" s="109"/>
      <c r="BF396" s="109"/>
      <c r="BG396" s="109"/>
      <c r="BH396" s="109"/>
      <c r="BI396" s="109"/>
      <c r="BO396" s="108"/>
      <c r="BP396" s="109"/>
      <c r="BQ396" s="109"/>
      <c r="BR396" s="109"/>
      <c r="BS396" s="109"/>
      <c r="BT396" s="109"/>
      <c r="BU396" s="109"/>
      <c r="BV396" s="109"/>
      <c r="BW396" s="109"/>
      <c r="BX396" s="109"/>
      <c r="BY396" s="109"/>
      <c r="BZ396" s="109"/>
      <c r="CA396" s="109"/>
      <c r="CB396" s="109"/>
      <c r="CH396" s="108"/>
      <c r="CI396" s="109"/>
      <c r="CJ396" s="109"/>
      <c r="CK396" s="109"/>
      <c r="CL396" s="109"/>
      <c r="CM396" s="109"/>
      <c r="CN396" s="109"/>
      <c r="CO396" s="109"/>
      <c r="CP396" s="109"/>
      <c r="CQ396" s="109"/>
      <c r="CR396" s="109"/>
      <c r="CS396" s="109"/>
      <c r="CT396" s="109"/>
      <c r="CU396" s="109"/>
      <c r="DA396" s="108"/>
      <c r="DB396" s="109"/>
      <c r="DC396" s="109"/>
      <c r="DD396" s="109"/>
      <c r="DE396" s="109"/>
      <c r="DF396" s="109"/>
      <c r="DG396" s="109"/>
      <c r="DH396" s="109"/>
      <c r="DI396" s="109"/>
      <c r="DJ396" s="109"/>
      <c r="DK396" s="109"/>
      <c r="DL396" s="109"/>
      <c r="DM396" s="109"/>
      <c r="DN396" s="109"/>
    </row>
    <row r="397" spans="1:118" hidden="1" outlineLevel="1">
      <c r="A397" s="108" t="s">
        <v>665</v>
      </c>
      <c r="B397" s="108" t="s">
        <v>657</v>
      </c>
      <c r="C397" s="108"/>
      <c r="D397" s="108"/>
      <c r="E397" s="108"/>
      <c r="F397" s="108"/>
      <c r="G397" s="108"/>
      <c r="H397" s="108"/>
      <c r="I397" s="108"/>
      <c r="J397" s="104" t="s">
        <v>207</v>
      </c>
      <c r="K397" s="402">
        <f t="shared" ref="K397:O397" si="159">IFERROR(K396/K395,0)</f>
        <v>0</v>
      </c>
      <c r="L397" s="403">
        <f t="shared" si="159"/>
        <v>0</v>
      </c>
      <c r="M397" s="403">
        <f t="shared" si="159"/>
        <v>0</v>
      </c>
      <c r="N397" s="403">
        <f t="shared" si="159"/>
        <v>0</v>
      </c>
      <c r="O397" s="403">
        <f t="shared" si="159"/>
        <v>0</v>
      </c>
      <c r="P397" s="108"/>
      <c r="Q397" s="108"/>
      <c r="R397" s="108"/>
      <c r="S397" s="108"/>
      <c r="T397" s="108"/>
      <c r="U397" s="108"/>
      <c r="V397" s="108"/>
      <c r="W397" s="108"/>
      <c r="X397" s="108"/>
      <c r="Y397" s="108"/>
      <c r="Z397" s="108"/>
      <c r="AA397" s="108"/>
      <c r="AB397" s="108"/>
      <c r="AC397" s="108"/>
      <c r="AD397" s="109"/>
      <c r="AE397" s="109"/>
      <c r="AF397" s="109"/>
      <c r="AG397" s="109"/>
      <c r="AH397" s="109"/>
      <c r="AI397" s="109"/>
      <c r="AJ397" s="109"/>
      <c r="AK397" s="109"/>
      <c r="AL397" s="109"/>
      <c r="AM397" s="109"/>
      <c r="AN397" s="109"/>
      <c r="AO397" s="109"/>
      <c r="AP397" s="109"/>
      <c r="AQ397" s="108"/>
      <c r="AV397" s="108"/>
      <c r="AW397" s="109"/>
      <c r="AX397" s="109"/>
      <c r="AY397" s="109"/>
      <c r="AZ397" s="109"/>
      <c r="BA397" s="109"/>
      <c r="BB397" s="109"/>
      <c r="BC397" s="109"/>
      <c r="BD397" s="109"/>
      <c r="BE397" s="109"/>
      <c r="BF397" s="109"/>
      <c r="BG397" s="109"/>
      <c r="BH397" s="109"/>
      <c r="BI397" s="109"/>
      <c r="BO397" s="108"/>
      <c r="BP397" s="109"/>
      <c r="BQ397" s="109"/>
      <c r="BR397" s="109"/>
      <c r="BS397" s="109"/>
      <c r="BT397" s="109"/>
      <c r="BU397" s="109"/>
      <c r="BV397" s="109"/>
      <c r="BW397" s="109"/>
      <c r="BX397" s="109"/>
      <c r="BY397" s="109"/>
      <c r="BZ397" s="109"/>
      <c r="CA397" s="109"/>
      <c r="CB397" s="109"/>
      <c r="CH397" s="108"/>
      <c r="CI397" s="109"/>
      <c r="CJ397" s="109"/>
      <c r="CK397" s="109"/>
      <c r="CL397" s="109"/>
      <c r="CM397" s="109"/>
      <c r="CN397" s="109"/>
      <c r="CO397" s="109"/>
      <c r="CP397" s="109"/>
      <c r="CQ397" s="109"/>
      <c r="CR397" s="109"/>
      <c r="CS397" s="109"/>
      <c r="CT397" s="109"/>
      <c r="CU397" s="109"/>
      <c r="DA397" s="108"/>
      <c r="DB397" s="109"/>
      <c r="DC397" s="109"/>
      <c r="DD397" s="109"/>
      <c r="DE397" s="109"/>
      <c r="DF397" s="109"/>
      <c r="DG397" s="109"/>
      <c r="DH397" s="109"/>
      <c r="DI397" s="109"/>
      <c r="DJ397" s="109"/>
      <c r="DK397" s="109"/>
      <c r="DL397" s="109"/>
      <c r="DM397" s="109"/>
      <c r="DN397" s="109"/>
    </row>
    <row r="398" spans="1:118" hidden="1" outlineLevel="1">
      <c r="A398" s="108" t="s">
        <v>666</v>
      </c>
      <c r="B398" s="108"/>
      <c r="C398" s="108"/>
      <c r="D398" s="108"/>
      <c r="E398" s="108"/>
      <c r="F398" s="108"/>
      <c r="G398" s="108"/>
      <c r="H398" s="108"/>
      <c r="I398" s="108"/>
      <c r="J398" s="104"/>
      <c r="K398" s="406">
        <f t="shared" ref="K398:O398" si="160">IF(K373&gt;0,IF(K395&gt;=0.75*SUM(K373,K377,K380,K383,K386,K389,K392,K395),"Allowed", "Disallowed"),0)</f>
        <v>0</v>
      </c>
      <c r="L398" s="406">
        <f t="shared" si="160"/>
        <v>0</v>
      </c>
      <c r="M398" s="406">
        <f t="shared" si="160"/>
        <v>0</v>
      </c>
      <c r="N398" s="406">
        <f t="shared" si="160"/>
        <v>0</v>
      </c>
      <c r="O398" s="406">
        <f t="shared" si="160"/>
        <v>0</v>
      </c>
      <c r="P398" s="108"/>
      <c r="Q398" s="108"/>
      <c r="R398" s="108"/>
      <c r="S398" s="108"/>
      <c r="T398" s="108"/>
      <c r="U398" s="108"/>
      <c r="V398" s="108"/>
      <c r="W398" s="108"/>
      <c r="X398" s="108"/>
      <c r="Y398" s="108"/>
      <c r="Z398" s="108"/>
      <c r="AA398" s="108"/>
      <c r="AB398" s="108"/>
      <c r="AC398" s="108"/>
      <c r="AD398" s="109"/>
      <c r="AE398" s="109"/>
      <c r="AF398" s="109"/>
      <c r="AG398" s="109"/>
      <c r="AH398" s="109"/>
      <c r="AI398" s="109"/>
      <c r="AJ398" s="109"/>
      <c r="AK398" s="109"/>
      <c r="AL398" s="109"/>
      <c r="AM398" s="109"/>
      <c r="AN398" s="109"/>
      <c r="AO398" s="109"/>
      <c r="AP398" s="109"/>
      <c r="AQ398" s="108"/>
      <c r="AV398" s="108"/>
      <c r="AW398" s="109"/>
      <c r="AX398" s="109"/>
      <c r="AY398" s="109"/>
      <c r="AZ398" s="109"/>
      <c r="BA398" s="109"/>
      <c r="BB398" s="109"/>
      <c r="BC398" s="109"/>
      <c r="BD398" s="109"/>
      <c r="BE398" s="109"/>
      <c r="BF398" s="109"/>
      <c r="BG398" s="109"/>
      <c r="BH398" s="109"/>
      <c r="BI398" s="109"/>
      <c r="BO398" s="108"/>
      <c r="BP398" s="109"/>
      <c r="BQ398" s="109"/>
      <c r="BR398" s="109"/>
      <c r="BS398" s="109"/>
      <c r="BT398" s="109"/>
      <c r="BU398" s="109"/>
      <c r="BV398" s="109"/>
      <c r="BW398" s="109"/>
      <c r="BX398" s="109"/>
      <c r="BY398" s="109"/>
      <c r="BZ398" s="109"/>
      <c r="CA398" s="109"/>
      <c r="CB398" s="109"/>
      <c r="CH398" s="108"/>
      <c r="CI398" s="109"/>
      <c r="CJ398" s="109"/>
      <c r="CK398" s="109"/>
      <c r="CL398" s="109"/>
      <c r="CM398" s="109"/>
      <c r="CN398" s="109"/>
      <c r="CO398" s="109"/>
      <c r="CP398" s="109"/>
      <c r="CQ398" s="109"/>
      <c r="CR398" s="109"/>
      <c r="CS398" s="109"/>
      <c r="CT398" s="109"/>
      <c r="CU398" s="109"/>
      <c r="DA398" s="108"/>
      <c r="DB398" s="109"/>
      <c r="DC398" s="109"/>
      <c r="DD398" s="109"/>
      <c r="DE398" s="109"/>
      <c r="DF398" s="109"/>
      <c r="DG398" s="109"/>
      <c r="DH398" s="109"/>
      <c r="DI398" s="109"/>
      <c r="DJ398" s="109"/>
      <c r="DK398" s="109"/>
      <c r="DL398" s="109"/>
      <c r="DM398" s="109"/>
      <c r="DN398" s="109"/>
    </row>
    <row r="399" spans="1:118" collapsed="1">
      <c r="A399" s="108"/>
      <c r="B399" s="108"/>
      <c r="C399" s="108"/>
      <c r="D399" s="108"/>
      <c r="E399" s="108"/>
      <c r="F399" s="108"/>
      <c r="G399" s="108"/>
      <c r="H399" s="108"/>
      <c r="I399" s="108"/>
      <c r="J399" s="104"/>
      <c r="K399" s="109"/>
      <c r="L399" s="109"/>
      <c r="M399" s="109"/>
      <c r="N399" s="109"/>
      <c r="O399" s="109"/>
      <c r="P399" s="108"/>
      <c r="Q399" s="108"/>
      <c r="R399" s="108"/>
      <c r="S399" s="108"/>
      <c r="T399" s="108"/>
      <c r="U399" s="108"/>
      <c r="V399" s="108"/>
      <c r="W399" s="108"/>
      <c r="X399" s="108"/>
      <c r="Y399" s="108"/>
      <c r="Z399" s="108"/>
      <c r="AA399" s="108"/>
      <c r="AB399" s="108"/>
      <c r="AC399" s="108"/>
      <c r="AD399" s="109"/>
      <c r="AE399" s="109"/>
      <c r="AF399" s="109"/>
      <c r="AG399" s="109"/>
      <c r="AH399" s="109"/>
      <c r="AI399" s="109"/>
      <c r="AJ399" s="109"/>
      <c r="AK399" s="109"/>
      <c r="AL399" s="109"/>
      <c r="AM399" s="109"/>
      <c r="AN399" s="109"/>
      <c r="AO399" s="109"/>
      <c r="AP399" s="109"/>
      <c r="AQ399" s="108"/>
      <c r="AV399" s="108"/>
      <c r="AW399" s="109"/>
      <c r="AX399" s="109"/>
      <c r="AY399" s="109"/>
      <c r="AZ399" s="109"/>
      <c r="BA399" s="109"/>
      <c r="BB399" s="109"/>
      <c r="BC399" s="109"/>
      <c r="BD399" s="109"/>
      <c r="BE399" s="109"/>
      <c r="BF399" s="109"/>
      <c r="BG399" s="109"/>
      <c r="BH399" s="109"/>
      <c r="BI399" s="109"/>
      <c r="BO399" s="108"/>
      <c r="BP399" s="109"/>
      <c r="BQ399" s="109"/>
      <c r="BR399" s="109"/>
      <c r="BS399" s="109"/>
      <c r="BT399" s="109"/>
      <c r="BU399" s="109"/>
      <c r="BV399" s="109"/>
      <c r="BW399" s="109"/>
      <c r="BX399" s="109"/>
      <c r="BY399" s="109"/>
      <c r="BZ399" s="109"/>
      <c r="CA399" s="109"/>
      <c r="CB399" s="109"/>
      <c r="CH399" s="108"/>
      <c r="CI399" s="109"/>
      <c r="CJ399" s="109"/>
      <c r="CK399" s="109"/>
      <c r="CL399" s="109"/>
      <c r="CM399" s="109"/>
      <c r="CN399" s="109"/>
      <c r="CO399" s="109"/>
      <c r="CP399" s="109"/>
      <c r="CQ399" s="109"/>
      <c r="CR399" s="109"/>
      <c r="CS399" s="109"/>
      <c r="CT399" s="109"/>
      <c r="CU399" s="109"/>
      <c r="DA399" s="108"/>
      <c r="DB399" s="109"/>
      <c r="DC399" s="109"/>
      <c r="DD399" s="109"/>
      <c r="DE399" s="109"/>
      <c r="DF399" s="109"/>
      <c r="DG399" s="109"/>
      <c r="DH399" s="109"/>
      <c r="DI399" s="109"/>
      <c r="DJ399" s="109"/>
      <c r="DK399" s="109"/>
      <c r="DL399" s="109"/>
      <c r="DM399" s="109"/>
      <c r="DN399" s="109"/>
    </row>
    <row r="400" spans="1:118" hidden="1" outlineLevel="1">
      <c r="A400" s="407" t="str">
        <f>A30</f>
        <v>[Related Party 14]</v>
      </c>
      <c r="B400" s="108"/>
      <c r="C400" s="108"/>
      <c r="D400" s="108"/>
      <c r="E400" s="108"/>
      <c r="F400" s="108"/>
      <c r="G400" s="108"/>
      <c r="H400" s="108"/>
      <c r="I400" s="108"/>
      <c r="J400" s="104"/>
      <c r="K400" s="109"/>
      <c r="L400" s="109"/>
      <c r="M400" s="109"/>
      <c r="N400" s="109"/>
      <c r="O400" s="109"/>
      <c r="P400" s="108"/>
      <c r="Q400" s="108"/>
      <c r="R400" s="108"/>
      <c r="S400" s="108"/>
      <c r="T400" s="108"/>
      <c r="U400" s="108"/>
      <c r="V400" s="108"/>
      <c r="W400" s="108"/>
      <c r="X400" s="108"/>
      <c r="Y400" s="108"/>
      <c r="Z400" s="108"/>
      <c r="AA400" s="108"/>
      <c r="AB400" s="108"/>
      <c r="AC400" s="108"/>
      <c r="AD400" s="109"/>
      <c r="AE400" s="109"/>
      <c r="AF400" s="109"/>
      <c r="AG400" s="109"/>
      <c r="AH400" s="109"/>
      <c r="AI400" s="109"/>
      <c r="AJ400" s="109"/>
      <c r="AK400" s="109"/>
      <c r="AL400" s="109"/>
      <c r="AM400" s="109"/>
      <c r="AN400" s="109"/>
      <c r="AO400" s="109"/>
      <c r="AP400" s="109"/>
      <c r="AQ400" s="108"/>
      <c r="AV400" s="108"/>
      <c r="AW400" s="109"/>
      <c r="AX400" s="109"/>
      <c r="AY400" s="109"/>
      <c r="AZ400" s="109"/>
      <c r="BA400" s="109"/>
      <c r="BB400" s="109"/>
      <c r="BC400" s="109"/>
      <c r="BD400" s="109"/>
      <c r="BE400" s="109"/>
      <c r="BF400" s="109"/>
      <c r="BG400" s="109"/>
      <c r="BH400" s="109"/>
      <c r="BI400" s="109"/>
      <c r="BO400" s="108"/>
      <c r="BP400" s="109"/>
      <c r="BQ400" s="109"/>
      <c r="BR400" s="109"/>
      <c r="BS400" s="109"/>
      <c r="BT400" s="109"/>
      <c r="BU400" s="109"/>
      <c r="BV400" s="109"/>
      <c r="BW400" s="109"/>
      <c r="BX400" s="109"/>
      <c r="BY400" s="109"/>
      <c r="BZ400" s="109"/>
      <c r="CA400" s="109"/>
      <c r="CB400" s="109"/>
      <c r="CH400" s="108"/>
      <c r="CI400" s="109"/>
      <c r="CJ400" s="109"/>
      <c r="CK400" s="109"/>
      <c r="CL400" s="109"/>
      <c r="CM400" s="109"/>
      <c r="CN400" s="109"/>
      <c r="CO400" s="109"/>
      <c r="CP400" s="109"/>
      <c r="CQ400" s="109"/>
      <c r="CR400" s="109"/>
      <c r="CS400" s="109"/>
      <c r="CT400" s="109"/>
      <c r="CU400" s="109"/>
      <c r="DA400" s="108"/>
      <c r="DB400" s="109"/>
      <c r="DC400" s="109"/>
      <c r="DD400" s="109"/>
      <c r="DE400" s="109"/>
      <c r="DF400" s="109"/>
      <c r="DG400" s="109"/>
      <c r="DH400" s="109"/>
      <c r="DI400" s="109"/>
      <c r="DJ400" s="109"/>
      <c r="DK400" s="109"/>
      <c r="DL400" s="109"/>
      <c r="DM400" s="109"/>
      <c r="DN400" s="109"/>
    </row>
    <row r="401" spans="1:118" hidden="1" outlineLevel="1">
      <c r="A401" s="108" t="s">
        <v>655</v>
      </c>
      <c r="B401" s="108" t="s">
        <v>656</v>
      </c>
      <c r="C401" s="108"/>
      <c r="D401" s="108"/>
      <c r="E401" s="108"/>
      <c r="F401" s="108"/>
      <c r="G401" s="108"/>
      <c r="H401" s="108"/>
      <c r="I401" s="108"/>
      <c r="J401" s="104" t="s">
        <v>219</v>
      </c>
      <c r="K401" s="394"/>
      <c r="L401" s="395"/>
      <c r="M401" s="395"/>
      <c r="N401" s="395"/>
      <c r="O401" s="395"/>
      <c r="P401" s="108"/>
      <c r="Q401" s="108"/>
      <c r="R401" s="108"/>
      <c r="S401" s="108"/>
      <c r="T401" s="108"/>
      <c r="U401" s="108"/>
      <c r="V401" s="108"/>
      <c r="W401" s="108"/>
      <c r="X401" s="108"/>
      <c r="Y401" s="108"/>
      <c r="Z401" s="108"/>
      <c r="AA401" s="108"/>
      <c r="AB401" s="108"/>
      <c r="AC401" s="108"/>
      <c r="AD401" s="109"/>
      <c r="AE401" s="109"/>
      <c r="AF401" s="109"/>
      <c r="AG401" s="109"/>
      <c r="AH401" s="109"/>
      <c r="AI401" s="109"/>
      <c r="AJ401" s="109"/>
      <c r="AK401" s="109"/>
      <c r="AL401" s="109"/>
      <c r="AM401" s="109"/>
      <c r="AN401" s="109"/>
      <c r="AO401" s="109"/>
      <c r="AP401" s="109"/>
      <c r="AQ401" s="108"/>
      <c r="AV401" s="108"/>
      <c r="AW401" s="109"/>
      <c r="AX401" s="109"/>
      <c r="AY401" s="109"/>
      <c r="AZ401" s="109"/>
      <c r="BA401" s="109"/>
      <c r="BB401" s="109"/>
      <c r="BC401" s="109"/>
      <c r="BD401" s="109"/>
      <c r="BE401" s="109"/>
      <c r="BF401" s="109"/>
      <c r="BG401" s="109"/>
      <c r="BH401" s="109"/>
      <c r="BI401" s="109"/>
      <c r="BO401" s="108"/>
      <c r="BP401" s="109"/>
      <c r="BQ401" s="109"/>
      <c r="BR401" s="109"/>
      <c r="BS401" s="109"/>
      <c r="BT401" s="109"/>
      <c r="BU401" s="109"/>
      <c r="BV401" s="109"/>
      <c r="BW401" s="109"/>
      <c r="BX401" s="109"/>
      <c r="BY401" s="109"/>
      <c r="BZ401" s="109"/>
      <c r="CA401" s="109"/>
      <c r="CB401" s="109"/>
      <c r="CH401" s="108"/>
      <c r="CI401" s="109"/>
      <c r="CJ401" s="109"/>
      <c r="CK401" s="109"/>
      <c r="CL401" s="109"/>
      <c r="CM401" s="109"/>
      <c r="CN401" s="109"/>
      <c r="CO401" s="109"/>
      <c r="CP401" s="109"/>
      <c r="CQ401" s="109"/>
      <c r="CR401" s="109"/>
      <c r="CS401" s="109"/>
      <c r="CT401" s="109"/>
      <c r="CU401" s="109"/>
      <c r="DA401" s="108"/>
      <c r="DB401" s="109"/>
      <c r="DC401" s="109"/>
      <c r="DD401" s="109"/>
      <c r="DE401" s="109"/>
      <c r="DF401" s="109"/>
      <c r="DG401" s="109"/>
      <c r="DH401" s="109"/>
      <c r="DI401" s="109"/>
      <c r="DJ401" s="109"/>
      <c r="DK401" s="109"/>
      <c r="DL401" s="109"/>
      <c r="DM401" s="109"/>
      <c r="DN401" s="109"/>
    </row>
    <row r="402" spans="1:118" hidden="1" outlineLevel="1">
      <c r="A402" s="108" t="s">
        <v>655</v>
      </c>
      <c r="B402" s="108" t="s">
        <v>639</v>
      </c>
      <c r="C402" s="108"/>
      <c r="D402" s="108"/>
      <c r="E402" s="108"/>
      <c r="F402" s="108"/>
      <c r="G402" s="108"/>
      <c r="H402" s="108"/>
      <c r="I402" s="108"/>
      <c r="J402" s="104" t="s">
        <v>219</v>
      </c>
      <c r="K402" s="394"/>
      <c r="L402" s="395"/>
      <c r="M402" s="395"/>
      <c r="N402" s="395"/>
      <c r="O402" s="395"/>
      <c r="P402" s="108"/>
      <c r="Q402" s="108"/>
      <c r="R402" s="108"/>
      <c r="S402" s="108"/>
      <c r="T402" s="108"/>
      <c r="U402" s="108"/>
      <c r="V402" s="108"/>
      <c r="W402" s="108"/>
      <c r="X402" s="108"/>
      <c r="Y402" s="108"/>
      <c r="Z402" s="108"/>
      <c r="AA402" s="108"/>
      <c r="AB402" s="108"/>
      <c r="AC402" s="108"/>
      <c r="AD402" s="109"/>
      <c r="AE402" s="109"/>
      <c r="AF402" s="109"/>
      <c r="AG402" s="109"/>
      <c r="AH402" s="109"/>
      <c r="AI402" s="109"/>
      <c r="AJ402" s="109"/>
      <c r="AK402" s="109"/>
      <c r="AL402" s="109"/>
      <c r="AM402" s="109"/>
      <c r="AN402" s="109"/>
      <c r="AO402" s="109"/>
      <c r="AP402" s="109"/>
      <c r="AQ402" s="108"/>
      <c r="AV402" s="108"/>
      <c r="AW402" s="109"/>
      <c r="AX402" s="109"/>
      <c r="AY402" s="109"/>
      <c r="AZ402" s="109"/>
      <c r="BA402" s="109"/>
      <c r="BB402" s="109"/>
      <c r="BC402" s="109"/>
      <c r="BD402" s="109"/>
      <c r="BE402" s="109"/>
      <c r="BF402" s="109"/>
      <c r="BG402" s="109"/>
      <c r="BH402" s="109"/>
      <c r="BI402" s="109"/>
      <c r="BO402" s="108"/>
      <c r="BP402" s="109"/>
      <c r="BQ402" s="109"/>
      <c r="BR402" s="109"/>
      <c r="BS402" s="109"/>
      <c r="BT402" s="109"/>
      <c r="BU402" s="109"/>
      <c r="BV402" s="109"/>
      <c r="BW402" s="109"/>
      <c r="BX402" s="109"/>
      <c r="BY402" s="109"/>
      <c r="BZ402" s="109"/>
      <c r="CA402" s="109"/>
      <c r="CB402" s="109"/>
      <c r="CH402" s="108"/>
      <c r="CI402" s="109"/>
      <c r="CJ402" s="109"/>
      <c r="CK402" s="109"/>
      <c r="CL402" s="109"/>
      <c r="CM402" s="109"/>
      <c r="CN402" s="109"/>
      <c r="CO402" s="109"/>
      <c r="CP402" s="109"/>
      <c r="CQ402" s="109"/>
      <c r="CR402" s="109"/>
      <c r="CS402" s="109"/>
      <c r="CT402" s="109"/>
      <c r="CU402" s="109"/>
      <c r="DA402" s="108"/>
      <c r="DB402" s="109"/>
      <c r="DC402" s="109"/>
      <c r="DD402" s="109"/>
      <c r="DE402" s="109"/>
      <c r="DF402" s="109"/>
      <c r="DG402" s="109"/>
      <c r="DH402" s="109"/>
      <c r="DI402" s="109"/>
      <c r="DJ402" s="109"/>
      <c r="DK402" s="109"/>
      <c r="DL402" s="109"/>
      <c r="DM402" s="109"/>
      <c r="DN402" s="109"/>
    </row>
    <row r="403" spans="1:118" hidden="1" outlineLevel="1">
      <c r="A403" s="108" t="s">
        <v>655</v>
      </c>
      <c r="B403" s="108" t="s">
        <v>657</v>
      </c>
      <c r="C403" s="108"/>
      <c r="D403" s="108"/>
      <c r="E403" s="108"/>
      <c r="F403" s="108"/>
      <c r="G403" s="108"/>
      <c r="H403" s="108"/>
      <c r="I403" s="108"/>
      <c r="J403" s="104" t="s">
        <v>207</v>
      </c>
      <c r="K403" s="402">
        <f t="shared" ref="K403:O403" si="161">IFERROR(K402/K401,0)</f>
        <v>0</v>
      </c>
      <c r="L403" s="403">
        <f t="shared" si="161"/>
        <v>0</v>
      </c>
      <c r="M403" s="403">
        <f t="shared" si="161"/>
        <v>0</v>
      </c>
      <c r="N403" s="403">
        <f t="shared" si="161"/>
        <v>0</v>
      </c>
      <c r="O403" s="403">
        <f t="shared" si="161"/>
        <v>0</v>
      </c>
      <c r="P403" s="108"/>
      <c r="Q403" s="108"/>
      <c r="R403" s="108"/>
      <c r="S403" s="108"/>
      <c r="T403" s="108"/>
      <c r="U403" s="108"/>
      <c r="V403" s="108"/>
      <c r="W403" s="108"/>
      <c r="X403" s="108"/>
      <c r="Y403" s="108"/>
      <c r="Z403" s="108"/>
      <c r="AA403" s="108"/>
      <c r="AB403" s="108"/>
      <c r="AC403" s="108"/>
      <c r="AD403" s="109"/>
      <c r="AE403" s="109"/>
      <c r="AF403" s="109"/>
      <c r="AG403" s="109"/>
      <c r="AH403" s="109"/>
      <c r="AI403" s="109"/>
      <c r="AJ403" s="109"/>
      <c r="AK403" s="109"/>
      <c r="AL403" s="109"/>
      <c r="AM403" s="109"/>
      <c r="AN403" s="109"/>
      <c r="AO403" s="109"/>
      <c r="AP403" s="109"/>
      <c r="AQ403" s="108"/>
      <c r="AV403" s="108"/>
      <c r="AW403" s="109"/>
      <c r="AX403" s="109"/>
      <c r="AY403" s="109"/>
      <c r="AZ403" s="109"/>
      <c r="BA403" s="109"/>
      <c r="BB403" s="109"/>
      <c r="BC403" s="109"/>
      <c r="BD403" s="109"/>
      <c r="BE403" s="109"/>
      <c r="BF403" s="109"/>
      <c r="BG403" s="109"/>
      <c r="BH403" s="109"/>
      <c r="BI403" s="109"/>
      <c r="BO403" s="108"/>
      <c r="BP403" s="109"/>
      <c r="BQ403" s="109"/>
      <c r="BR403" s="109"/>
      <c r="BS403" s="109"/>
      <c r="BT403" s="109"/>
      <c r="BU403" s="109"/>
      <c r="BV403" s="109"/>
      <c r="BW403" s="109"/>
      <c r="BX403" s="109"/>
      <c r="BY403" s="109"/>
      <c r="BZ403" s="109"/>
      <c r="CA403" s="109"/>
      <c r="CB403" s="109"/>
      <c r="CH403" s="108"/>
      <c r="CI403" s="109"/>
      <c r="CJ403" s="109"/>
      <c r="CK403" s="109"/>
      <c r="CL403" s="109"/>
      <c r="CM403" s="109"/>
      <c r="CN403" s="109"/>
      <c r="CO403" s="109"/>
      <c r="CP403" s="109"/>
      <c r="CQ403" s="109"/>
      <c r="CR403" s="109"/>
      <c r="CS403" s="109"/>
      <c r="CT403" s="109"/>
      <c r="CU403" s="109"/>
      <c r="DA403" s="108"/>
      <c r="DB403" s="109"/>
      <c r="DC403" s="109"/>
      <c r="DD403" s="109"/>
      <c r="DE403" s="109"/>
      <c r="DF403" s="109"/>
      <c r="DG403" s="109"/>
      <c r="DH403" s="109"/>
      <c r="DI403" s="109"/>
      <c r="DJ403" s="109"/>
      <c r="DK403" s="109"/>
      <c r="DL403" s="109"/>
      <c r="DM403" s="109"/>
      <c r="DN403" s="109"/>
    </row>
    <row r="404" spans="1:118" hidden="1" outlineLevel="1">
      <c r="A404" s="108" t="s">
        <v>658</v>
      </c>
      <c r="B404" s="108" t="s">
        <v>639</v>
      </c>
      <c r="C404" s="108"/>
      <c r="D404" s="108"/>
      <c r="E404" s="108"/>
      <c r="F404" s="108"/>
      <c r="G404" s="108"/>
      <c r="H404" s="108"/>
      <c r="I404" s="108"/>
      <c r="J404" s="104" t="s">
        <v>219</v>
      </c>
      <c r="K404" s="394"/>
      <c r="L404" s="395"/>
      <c r="M404" s="395"/>
      <c r="N404" s="395"/>
      <c r="O404" s="395"/>
      <c r="P404" s="108"/>
      <c r="Q404" s="108"/>
      <c r="R404" s="108"/>
      <c r="S404" s="108"/>
      <c r="T404" s="108"/>
      <c r="U404" s="108"/>
      <c r="V404" s="108"/>
      <c r="W404" s="108"/>
      <c r="X404" s="108"/>
      <c r="Y404" s="108"/>
      <c r="Z404" s="108"/>
      <c r="AA404" s="108"/>
      <c r="AB404" s="108"/>
      <c r="AC404" s="108"/>
      <c r="AD404" s="109"/>
      <c r="AE404" s="109"/>
      <c r="AF404" s="109"/>
      <c r="AG404" s="109"/>
      <c r="AH404" s="109"/>
      <c r="AI404" s="109"/>
      <c r="AJ404" s="109"/>
      <c r="AK404" s="109"/>
      <c r="AL404" s="109"/>
      <c r="AM404" s="109"/>
      <c r="AN404" s="109"/>
      <c r="AO404" s="109"/>
      <c r="AP404" s="109"/>
      <c r="AQ404" s="108"/>
      <c r="AV404" s="108"/>
      <c r="AW404" s="109"/>
      <c r="AX404" s="109"/>
      <c r="AY404" s="109"/>
      <c r="AZ404" s="109"/>
      <c r="BA404" s="109"/>
      <c r="BB404" s="109"/>
      <c r="BC404" s="109"/>
      <c r="BD404" s="109"/>
      <c r="BE404" s="109"/>
      <c r="BF404" s="109"/>
      <c r="BG404" s="109"/>
      <c r="BH404" s="109"/>
      <c r="BI404" s="109"/>
      <c r="BO404" s="108"/>
      <c r="BP404" s="109"/>
      <c r="BQ404" s="109"/>
      <c r="BR404" s="109"/>
      <c r="BS404" s="109"/>
      <c r="BT404" s="109"/>
      <c r="BU404" s="109"/>
      <c r="BV404" s="109"/>
      <c r="BW404" s="109"/>
      <c r="BX404" s="109"/>
      <c r="BY404" s="109"/>
      <c r="BZ404" s="109"/>
      <c r="CA404" s="109"/>
      <c r="CB404" s="109"/>
      <c r="CH404" s="108"/>
      <c r="CI404" s="109"/>
      <c r="CJ404" s="109"/>
      <c r="CK404" s="109"/>
      <c r="CL404" s="109"/>
      <c r="CM404" s="109"/>
      <c r="CN404" s="109"/>
      <c r="CO404" s="109"/>
      <c r="CP404" s="109"/>
      <c r="CQ404" s="109"/>
      <c r="CR404" s="109"/>
      <c r="CS404" s="109"/>
      <c r="CT404" s="109"/>
      <c r="CU404" s="109"/>
      <c r="DA404" s="108"/>
      <c r="DB404" s="109"/>
      <c r="DC404" s="109"/>
      <c r="DD404" s="109"/>
      <c r="DE404" s="109"/>
      <c r="DF404" s="109"/>
      <c r="DG404" s="109"/>
      <c r="DH404" s="109"/>
      <c r="DI404" s="109"/>
      <c r="DJ404" s="109"/>
      <c r="DK404" s="109"/>
      <c r="DL404" s="109"/>
      <c r="DM404" s="109"/>
      <c r="DN404" s="109"/>
    </row>
    <row r="405" spans="1:118" hidden="1" outlineLevel="1">
      <c r="A405" s="404" t="s">
        <v>667</v>
      </c>
      <c r="B405" s="108" t="s">
        <v>656</v>
      </c>
      <c r="C405" s="108"/>
      <c r="D405" s="108"/>
      <c r="E405" s="108"/>
      <c r="F405" s="108"/>
      <c r="G405" s="108"/>
      <c r="H405" s="108"/>
      <c r="I405" s="108"/>
      <c r="J405" s="104" t="s">
        <v>219</v>
      </c>
      <c r="K405" s="394"/>
      <c r="L405" s="395"/>
      <c r="M405" s="395"/>
      <c r="N405" s="395"/>
      <c r="O405" s="395"/>
      <c r="P405" s="108"/>
      <c r="Q405" s="108"/>
      <c r="R405" s="108"/>
      <c r="S405" s="108"/>
      <c r="T405" s="108"/>
      <c r="U405" s="108"/>
      <c r="V405" s="108"/>
      <c r="W405" s="108"/>
      <c r="X405" s="108"/>
      <c r="Y405" s="108"/>
      <c r="Z405" s="108"/>
      <c r="AA405" s="108"/>
      <c r="AB405" s="108"/>
      <c r="AC405" s="108"/>
      <c r="AD405" s="109"/>
      <c r="AE405" s="109"/>
      <c r="AF405" s="109"/>
      <c r="AG405" s="109"/>
      <c r="AH405" s="109"/>
      <c r="AI405" s="109"/>
      <c r="AJ405" s="109"/>
      <c r="AK405" s="109"/>
      <c r="AL405" s="109"/>
      <c r="AM405" s="109"/>
      <c r="AN405" s="109"/>
      <c r="AO405" s="109"/>
      <c r="AP405" s="109"/>
      <c r="AQ405" s="108"/>
      <c r="AV405" s="108"/>
      <c r="AW405" s="109"/>
      <c r="AX405" s="109"/>
      <c r="AY405" s="109"/>
      <c r="AZ405" s="109"/>
      <c r="BA405" s="109"/>
      <c r="BB405" s="109"/>
      <c r="BC405" s="109"/>
      <c r="BD405" s="109"/>
      <c r="BE405" s="109"/>
      <c r="BF405" s="109"/>
      <c r="BG405" s="109"/>
      <c r="BH405" s="109"/>
      <c r="BI405" s="109"/>
      <c r="BO405" s="108"/>
      <c r="BP405" s="109"/>
      <c r="BQ405" s="109"/>
      <c r="BR405" s="109"/>
      <c r="BS405" s="109"/>
      <c r="BT405" s="109"/>
      <c r="BU405" s="109"/>
      <c r="BV405" s="109"/>
      <c r="BW405" s="109"/>
      <c r="BX405" s="109"/>
      <c r="BY405" s="109"/>
      <c r="BZ405" s="109"/>
      <c r="CA405" s="109"/>
      <c r="CB405" s="109"/>
      <c r="CH405" s="108"/>
      <c r="CI405" s="109"/>
      <c r="CJ405" s="109"/>
      <c r="CK405" s="109"/>
      <c r="CL405" s="109"/>
      <c r="CM405" s="109"/>
      <c r="CN405" s="109"/>
      <c r="CO405" s="109"/>
      <c r="CP405" s="109"/>
      <c r="CQ405" s="109"/>
      <c r="CR405" s="109"/>
      <c r="CS405" s="109"/>
      <c r="CT405" s="109"/>
      <c r="CU405" s="109"/>
      <c r="DA405" s="108"/>
      <c r="DB405" s="109"/>
      <c r="DC405" s="109"/>
      <c r="DD405" s="109"/>
      <c r="DE405" s="109"/>
      <c r="DF405" s="109"/>
      <c r="DG405" s="109"/>
      <c r="DH405" s="109"/>
      <c r="DI405" s="109"/>
      <c r="DJ405" s="109"/>
      <c r="DK405" s="109"/>
      <c r="DL405" s="109"/>
      <c r="DM405" s="109"/>
      <c r="DN405" s="109"/>
    </row>
    <row r="406" spans="1:118" hidden="1" outlineLevel="1">
      <c r="A406" s="405" t="str">
        <f>A405</f>
        <v>[ESO Affiliate or Related Undertaking that do not trade / transact with the ESO 1]</v>
      </c>
      <c r="B406" s="108" t="s">
        <v>639</v>
      </c>
      <c r="C406" s="108"/>
      <c r="D406" s="108"/>
      <c r="E406" s="108"/>
      <c r="F406" s="108"/>
      <c r="G406" s="108"/>
      <c r="H406" s="108"/>
      <c r="I406" s="108"/>
      <c r="J406" s="104" t="s">
        <v>219</v>
      </c>
      <c r="K406" s="394"/>
      <c r="L406" s="395"/>
      <c r="M406" s="395"/>
      <c r="N406" s="395"/>
      <c r="O406" s="395"/>
      <c r="P406" s="108"/>
      <c r="Q406" s="108"/>
      <c r="R406" s="108"/>
      <c r="S406" s="108"/>
      <c r="T406" s="108"/>
      <c r="U406" s="108"/>
      <c r="V406" s="108"/>
      <c r="W406" s="108"/>
      <c r="X406" s="108"/>
      <c r="Y406" s="108"/>
      <c r="Z406" s="108"/>
      <c r="AA406" s="108"/>
      <c r="AB406" s="108"/>
      <c r="AC406" s="108"/>
      <c r="AD406" s="109"/>
      <c r="AE406" s="109"/>
      <c r="AF406" s="109"/>
      <c r="AG406" s="109"/>
      <c r="AH406" s="109"/>
      <c r="AI406" s="109"/>
      <c r="AJ406" s="109"/>
      <c r="AK406" s="109"/>
      <c r="AL406" s="109"/>
      <c r="AM406" s="109"/>
      <c r="AN406" s="109"/>
      <c r="AO406" s="109"/>
      <c r="AP406" s="109"/>
      <c r="AQ406" s="108"/>
      <c r="AV406" s="108"/>
      <c r="AW406" s="109"/>
      <c r="AX406" s="109"/>
      <c r="AY406" s="109"/>
      <c r="AZ406" s="109"/>
      <c r="BA406" s="109"/>
      <c r="BB406" s="109"/>
      <c r="BC406" s="109"/>
      <c r="BD406" s="109"/>
      <c r="BE406" s="109"/>
      <c r="BF406" s="109"/>
      <c r="BG406" s="109"/>
      <c r="BH406" s="109"/>
      <c r="BI406" s="109"/>
      <c r="BO406" s="108"/>
      <c r="BP406" s="109"/>
      <c r="BQ406" s="109"/>
      <c r="BR406" s="109"/>
      <c r="BS406" s="109"/>
      <c r="BT406" s="109"/>
      <c r="BU406" s="109"/>
      <c r="BV406" s="109"/>
      <c r="BW406" s="109"/>
      <c r="BX406" s="109"/>
      <c r="BY406" s="109"/>
      <c r="BZ406" s="109"/>
      <c r="CA406" s="109"/>
      <c r="CB406" s="109"/>
      <c r="CH406" s="108"/>
      <c r="CI406" s="109"/>
      <c r="CJ406" s="109"/>
      <c r="CK406" s="109"/>
      <c r="CL406" s="109"/>
      <c r="CM406" s="109"/>
      <c r="CN406" s="109"/>
      <c r="CO406" s="109"/>
      <c r="CP406" s="109"/>
      <c r="CQ406" s="109"/>
      <c r="CR406" s="109"/>
      <c r="CS406" s="109"/>
      <c r="CT406" s="109"/>
      <c r="CU406" s="109"/>
      <c r="DA406" s="108"/>
      <c r="DB406" s="109"/>
      <c r="DC406" s="109"/>
      <c r="DD406" s="109"/>
      <c r="DE406" s="109"/>
      <c r="DF406" s="109"/>
      <c r="DG406" s="109"/>
      <c r="DH406" s="109"/>
      <c r="DI406" s="109"/>
      <c r="DJ406" s="109"/>
      <c r="DK406" s="109"/>
      <c r="DL406" s="109"/>
      <c r="DM406" s="109"/>
      <c r="DN406" s="109"/>
    </row>
    <row r="407" spans="1:118" hidden="1" outlineLevel="1">
      <c r="A407" s="405" t="str">
        <f>A405</f>
        <v>[ESO Affiliate or Related Undertaking that do not trade / transact with the ESO 1]</v>
      </c>
      <c r="B407" s="108" t="s">
        <v>657</v>
      </c>
      <c r="C407" s="108"/>
      <c r="D407" s="108"/>
      <c r="E407" s="108"/>
      <c r="F407" s="108"/>
      <c r="G407" s="108"/>
      <c r="H407" s="108"/>
      <c r="I407" s="108"/>
      <c r="J407" s="104" t="s">
        <v>207</v>
      </c>
      <c r="K407" s="402">
        <f t="shared" ref="K407:O407" si="162">IFERROR(K406/K405,0)</f>
        <v>0</v>
      </c>
      <c r="L407" s="403">
        <f t="shared" si="162"/>
        <v>0</v>
      </c>
      <c r="M407" s="403">
        <f t="shared" si="162"/>
        <v>0</v>
      </c>
      <c r="N407" s="403">
        <f t="shared" si="162"/>
        <v>0</v>
      </c>
      <c r="O407" s="403">
        <f t="shared" si="162"/>
        <v>0</v>
      </c>
      <c r="P407" s="108"/>
      <c r="Q407" s="108"/>
      <c r="R407" s="108"/>
      <c r="S407" s="108"/>
      <c r="T407" s="108"/>
      <c r="U407" s="108"/>
      <c r="V407" s="108"/>
      <c r="W407" s="108"/>
      <c r="X407" s="108"/>
      <c r="Y407" s="108"/>
      <c r="Z407" s="108"/>
      <c r="AA407" s="108"/>
      <c r="AB407" s="108"/>
      <c r="AC407" s="108"/>
      <c r="AD407" s="109"/>
      <c r="AE407" s="109"/>
      <c r="AF407" s="109"/>
      <c r="AG407" s="109"/>
      <c r="AH407" s="109"/>
      <c r="AI407" s="109"/>
      <c r="AJ407" s="109"/>
      <c r="AK407" s="109"/>
      <c r="AL407" s="109"/>
      <c r="AM407" s="109"/>
      <c r="AN407" s="109"/>
      <c r="AO407" s="109"/>
      <c r="AP407" s="109"/>
      <c r="AQ407" s="108"/>
      <c r="AV407" s="108"/>
      <c r="AW407" s="109"/>
      <c r="AX407" s="109"/>
      <c r="AY407" s="109"/>
      <c r="AZ407" s="109"/>
      <c r="BA407" s="109"/>
      <c r="BB407" s="109"/>
      <c r="BC407" s="109"/>
      <c r="BD407" s="109"/>
      <c r="BE407" s="109"/>
      <c r="BF407" s="109"/>
      <c r="BG407" s="109"/>
      <c r="BH407" s="109"/>
      <c r="BI407" s="109"/>
      <c r="BO407" s="108"/>
      <c r="BP407" s="109"/>
      <c r="BQ407" s="109"/>
      <c r="BR407" s="109"/>
      <c r="BS407" s="109"/>
      <c r="BT407" s="109"/>
      <c r="BU407" s="109"/>
      <c r="BV407" s="109"/>
      <c r="BW407" s="109"/>
      <c r="BX407" s="109"/>
      <c r="BY407" s="109"/>
      <c r="BZ407" s="109"/>
      <c r="CA407" s="109"/>
      <c r="CB407" s="109"/>
      <c r="CH407" s="108"/>
      <c r="CI407" s="109"/>
      <c r="CJ407" s="109"/>
      <c r="CK407" s="109"/>
      <c r="CL407" s="109"/>
      <c r="CM407" s="109"/>
      <c r="CN407" s="109"/>
      <c r="CO407" s="109"/>
      <c r="CP407" s="109"/>
      <c r="CQ407" s="109"/>
      <c r="CR407" s="109"/>
      <c r="CS407" s="109"/>
      <c r="CT407" s="109"/>
      <c r="CU407" s="109"/>
      <c r="DA407" s="108"/>
      <c r="DB407" s="109"/>
      <c r="DC407" s="109"/>
      <c r="DD407" s="109"/>
      <c r="DE407" s="109"/>
      <c r="DF407" s="109"/>
      <c r="DG407" s="109"/>
      <c r="DH407" s="109"/>
      <c r="DI407" s="109"/>
      <c r="DJ407" s="109"/>
      <c r="DK407" s="109"/>
      <c r="DL407" s="109"/>
      <c r="DM407" s="109"/>
      <c r="DN407" s="109"/>
    </row>
    <row r="408" spans="1:118" hidden="1" outlineLevel="1">
      <c r="A408" s="404" t="s">
        <v>668</v>
      </c>
      <c r="B408" s="108" t="s">
        <v>656</v>
      </c>
      <c r="C408" s="108"/>
      <c r="D408" s="108"/>
      <c r="E408" s="108"/>
      <c r="F408" s="108"/>
      <c r="G408" s="108"/>
      <c r="H408" s="108"/>
      <c r="I408" s="108"/>
      <c r="J408" s="104" t="s">
        <v>219</v>
      </c>
      <c r="K408" s="394"/>
      <c r="L408" s="395"/>
      <c r="M408" s="395"/>
      <c r="N408" s="395"/>
      <c r="O408" s="395"/>
      <c r="P408" s="108"/>
      <c r="Q408" s="108"/>
      <c r="R408" s="108"/>
      <c r="S408" s="108"/>
      <c r="T408" s="108"/>
      <c r="U408" s="108"/>
      <c r="V408" s="108"/>
      <c r="W408" s="108"/>
      <c r="X408" s="108"/>
      <c r="Y408" s="108"/>
      <c r="Z408" s="108"/>
      <c r="AA408" s="108"/>
      <c r="AB408" s="108"/>
      <c r="AC408" s="108"/>
      <c r="AD408" s="109"/>
      <c r="AE408" s="109"/>
      <c r="AF408" s="109"/>
      <c r="AG408" s="109"/>
      <c r="AH408" s="109"/>
      <c r="AI408" s="109"/>
      <c r="AJ408" s="109"/>
      <c r="AK408" s="109"/>
      <c r="AL408" s="109"/>
      <c r="AM408" s="109"/>
      <c r="AN408" s="109"/>
      <c r="AO408" s="109"/>
      <c r="AP408" s="109"/>
      <c r="AQ408" s="108"/>
      <c r="AV408" s="108"/>
      <c r="AW408" s="109"/>
      <c r="AX408" s="109"/>
      <c r="AY408" s="109"/>
      <c r="AZ408" s="109"/>
      <c r="BA408" s="109"/>
      <c r="BB408" s="109"/>
      <c r="BC408" s="109"/>
      <c r="BD408" s="109"/>
      <c r="BE408" s="109"/>
      <c r="BF408" s="109"/>
      <c r="BG408" s="109"/>
      <c r="BH408" s="109"/>
      <c r="BI408" s="109"/>
      <c r="BO408" s="108"/>
      <c r="BP408" s="109"/>
      <c r="BQ408" s="109"/>
      <c r="BR408" s="109"/>
      <c r="BS408" s="109"/>
      <c r="BT408" s="109"/>
      <c r="BU408" s="109"/>
      <c r="BV408" s="109"/>
      <c r="BW408" s="109"/>
      <c r="BX408" s="109"/>
      <c r="BY408" s="109"/>
      <c r="BZ408" s="109"/>
      <c r="CA408" s="109"/>
      <c r="CB408" s="109"/>
      <c r="CH408" s="108"/>
      <c r="CI408" s="109"/>
      <c r="CJ408" s="109"/>
      <c r="CK408" s="109"/>
      <c r="CL408" s="109"/>
      <c r="CM408" s="109"/>
      <c r="CN408" s="109"/>
      <c r="CO408" s="109"/>
      <c r="CP408" s="109"/>
      <c r="CQ408" s="109"/>
      <c r="CR408" s="109"/>
      <c r="CS408" s="109"/>
      <c r="CT408" s="109"/>
      <c r="CU408" s="109"/>
      <c r="DA408" s="108"/>
      <c r="DB408" s="109"/>
      <c r="DC408" s="109"/>
      <c r="DD408" s="109"/>
      <c r="DE408" s="109"/>
      <c r="DF408" s="109"/>
      <c r="DG408" s="109"/>
      <c r="DH408" s="109"/>
      <c r="DI408" s="109"/>
      <c r="DJ408" s="109"/>
      <c r="DK408" s="109"/>
      <c r="DL408" s="109"/>
      <c r="DM408" s="109"/>
      <c r="DN408" s="109"/>
    </row>
    <row r="409" spans="1:118" hidden="1" outlineLevel="1">
      <c r="A409" s="405" t="str">
        <f>A408</f>
        <v>[ESO Affiliate or Related Undertaking that do not trade / transact with the ESO 2]</v>
      </c>
      <c r="B409" s="108" t="s">
        <v>639</v>
      </c>
      <c r="C409" s="108"/>
      <c r="D409" s="108"/>
      <c r="E409" s="108"/>
      <c r="F409" s="108"/>
      <c r="G409" s="108"/>
      <c r="H409" s="108"/>
      <c r="I409" s="108"/>
      <c r="J409" s="104" t="s">
        <v>219</v>
      </c>
      <c r="K409" s="394"/>
      <c r="L409" s="395"/>
      <c r="M409" s="395"/>
      <c r="N409" s="395"/>
      <c r="O409" s="395"/>
      <c r="P409" s="108"/>
      <c r="Q409" s="108"/>
      <c r="R409" s="108"/>
      <c r="S409" s="108"/>
      <c r="T409" s="108"/>
      <c r="U409" s="108"/>
      <c r="V409" s="108"/>
      <c r="W409" s="108"/>
      <c r="X409" s="108"/>
      <c r="Y409" s="108"/>
      <c r="Z409" s="108"/>
      <c r="AA409" s="108"/>
      <c r="AB409" s="108"/>
      <c r="AC409" s="108"/>
      <c r="AD409" s="109"/>
      <c r="AE409" s="109"/>
      <c r="AF409" s="109"/>
      <c r="AG409" s="109"/>
      <c r="AH409" s="109"/>
      <c r="AI409" s="109"/>
      <c r="AJ409" s="109"/>
      <c r="AK409" s="109"/>
      <c r="AL409" s="109"/>
      <c r="AM409" s="109"/>
      <c r="AN409" s="109"/>
      <c r="AO409" s="109"/>
      <c r="AP409" s="109"/>
      <c r="AQ409" s="108"/>
      <c r="AV409" s="108"/>
      <c r="AW409" s="109"/>
      <c r="AX409" s="109"/>
      <c r="AY409" s="109"/>
      <c r="AZ409" s="109"/>
      <c r="BA409" s="109"/>
      <c r="BB409" s="109"/>
      <c r="BC409" s="109"/>
      <c r="BD409" s="109"/>
      <c r="BE409" s="109"/>
      <c r="BF409" s="109"/>
      <c r="BG409" s="109"/>
      <c r="BH409" s="109"/>
      <c r="BI409" s="109"/>
      <c r="BO409" s="108"/>
      <c r="BP409" s="109"/>
      <c r="BQ409" s="109"/>
      <c r="BR409" s="109"/>
      <c r="BS409" s="109"/>
      <c r="BT409" s="109"/>
      <c r="BU409" s="109"/>
      <c r="BV409" s="109"/>
      <c r="BW409" s="109"/>
      <c r="BX409" s="109"/>
      <c r="BY409" s="109"/>
      <c r="BZ409" s="109"/>
      <c r="CA409" s="109"/>
      <c r="CB409" s="109"/>
      <c r="CH409" s="108"/>
      <c r="CI409" s="109"/>
      <c r="CJ409" s="109"/>
      <c r="CK409" s="109"/>
      <c r="CL409" s="109"/>
      <c r="CM409" s="109"/>
      <c r="CN409" s="109"/>
      <c r="CO409" s="109"/>
      <c r="CP409" s="109"/>
      <c r="CQ409" s="109"/>
      <c r="CR409" s="109"/>
      <c r="CS409" s="109"/>
      <c r="CT409" s="109"/>
      <c r="CU409" s="109"/>
      <c r="DA409" s="108"/>
      <c r="DB409" s="109"/>
      <c r="DC409" s="109"/>
      <c r="DD409" s="109"/>
      <c r="DE409" s="109"/>
      <c r="DF409" s="109"/>
      <c r="DG409" s="109"/>
      <c r="DH409" s="109"/>
      <c r="DI409" s="109"/>
      <c r="DJ409" s="109"/>
      <c r="DK409" s="109"/>
      <c r="DL409" s="109"/>
      <c r="DM409" s="109"/>
      <c r="DN409" s="109"/>
    </row>
    <row r="410" spans="1:118" hidden="1" outlineLevel="1">
      <c r="A410" s="405" t="str">
        <f>A408</f>
        <v>[ESO Affiliate or Related Undertaking that do not trade / transact with the ESO 2]</v>
      </c>
      <c r="B410" s="108" t="s">
        <v>657</v>
      </c>
      <c r="C410" s="108"/>
      <c r="D410" s="108"/>
      <c r="E410" s="108"/>
      <c r="F410" s="108"/>
      <c r="G410" s="108"/>
      <c r="H410" s="108"/>
      <c r="I410" s="108"/>
      <c r="J410" s="104" t="s">
        <v>207</v>
      </c>
      <c r="K410" s="402">
        <f t="shared" ref="K410:O410" si="163">IFERROR(K409/K408,0)</f>
        <v>0</v>
      </c>
      <c r="L410" s="403">
        <f t="shared" si="163"/>
        <v>0</v>
      </c>
      <c r="M410" s="403">
        <f t="shared" si="163"/>
        <v>0</v>
      </c>
      <c r="N410" s="403">
        <f t="shared" si="163"/>
        <v>0</v>
      </c>
      <c r="O410" s="403">
        <f t="shared" si="163"/>
        <v>0</v>
      </c>
      <c r="P410" s="108"/>
      <c r="Q410" s="108"/>
      <c r="R410" s="108"/>
      <c r="S410" s="108"/>
      <c r="T410" s="108"/>
      <c r="U410" s="108"/>
      <c r="V410" s="108"/>
      <c r="W410" s="108"/>
      <c r="X410" s="108"/>
      <c r="Y410" s="108"/>
      <c r="Z410" s="108"/>
      <c r="AA410" s="108"/>
      <c r="AB410" s="108"/>
      <c r="AC410" s="108"/>
      <c r="AD410" s="109"/>
      <c r="AE410" s="109"/>
      <c r="AF410" s="109"/>
      <c r="AG410" s="109"/>
      <c r="AH410" s="109"/>
      <c r="AI410" s="109"/>
      <c r="AJ410" s="109"/>
      <c r="AK410" s="109"/>
      <c r="AL410" s="109"/>
      <c r="AM410" s="109"/>
      <c r="AN410" s="109"/>
      <c r="AO410" s="109"/>
      <c r="AP410" s="109"/>
      <c r="AQ410" s="108"/>
      <c r="AV410" s="108"/>
      <c r="AW410" s="109"/>
      <c r="AX410" s="109"/>
      <c r="AY410" s="109"/>
      <c r="AZ410" s="109"/>
      <c r="BA410" s="109"/>
      <c r="BB410" s="109"/>
      <c r="BC410" s="109"/>
      <c r="BD410" s="109"/>
      <c r="BE410" s="109"/>
      <c r="BF410" s="109"/>
      <c r="BG410" s="109"/>
      <c r="BH410" s="109"/>
      <c r="BI410" s="109"/>
      <c r="BO410" s="108"/>
      <c r="BP410" s="109"/>
      <c r="BQ410" s="109"/>
      <c r="BR410" s="109"/>
      <c r="BS410" s="109"/>
      <c r="BT410" s="109"/>
      <c r="BU410" s="109"/>
      <c r="BV410" s="109"/>
      <c r="BW410" s="109"/>
      <c r="BX410" s="109"/>
      <c r="BY410" s="109"/>
      <c r="BZ410" s="109"/>
      <c r="CA410" s="109"/>
      <c r="CB410" s="109"/>
      <c r="CH410" s="108"/>
      <c r="CI410" s="109"/>
      <c r="CJ410" s="109"/>
      <c r="CK410" s="109"/>
      <c r="CL410" s="109"/>
      <c r="CM410" s="109"/>
      <c r="CN410" s="109"/>
      <c r="CO410" s="109"/>
      <c r="CP410" s="109"/>
      <c r="CQ410" s="109"/>
      <c r="CR410" s="109"/>
      <c r="CS410" s="109"/>
      <c r="CT410" s="109"/>
      <c r="CU410" s="109"/>
      <c r="DA410" s="108"/>
      <c r="DB410" s="109"/>
      <c r="DC410" s="109"/>
      <c r="DD410" s="109"/>
      <c r="DE410" s="109"/>
      <c r="DF410" s="109"/>
      <c r="DG410" s="109"/>
      <c r="DH410" s="109"/>
      <c r="DI410" s="109"/>
      <c r="DJ410" s="109"/>
      <c r="DK410" s="109"/>
      <c r="DL410" s="109"/>
      <c r="DM410" s="109"/>
      <c r="DN410" s="109"/>
    </row>
    <row r="411" spans="1:118" hidden="1" outlineLevel="1">
      <c r="A411" s="404" t="s">
        <v>669</v>
      </c>
      <c r="B411" s="108" t="s">
        <v>656</v>
      </c>
      <c r="C411" s="108"/>
      <c r="D411" s="108"/>
      <c r="E411" s="108"/>
      <c r="F411" s="108"/>
      <c r="G411" s="108"/>
      <c r="H411" s="108"/>
      <c r="I411" s="108"/>
      <c r="J411" s="104" t="s">
        <v>219</v>
      </c>
      <c r="K411" s="394"/>
      <c r="L411" s="395"/>
      <c r="M411" s="395"/>
      <c r="N411" s="395"/>
      <c r="O411" s="395"/>
      <c r="P411" s="108"/>
      <c r="Q411" s="108"/>
      <c r="R411" s="108"/>
      <c r="S411" s="108"/>
      <c r="T411" s="108"/>
      <c r="U411" s="108"/>
      <c r="V411" s="108"/>
      <c r="W411" s="108"/>
      <c r="X411" s="108"/>
      <c r="Y411" s="108"/>
      <c r="Z411" s="108"/>
      <c r="AA411" s="108"/>
      <c r="AB411" s="108"/>
      <c r="AC411" s="108"/>
      <c r="AD411" s="109"/>
      <c r="AE411" s="109"/>
      <c r="AF411" s="109"/>
      <c r="AG411" s="109"/>
      <c r="AH411" s="109"/>
      <c r="AI411" s="109"/>
      <c r="AJ411" s="109"/>
      <c r="AK411" s="109"/>
      <c r="AL411" s="109"/>
      <c r="AM411" s="109"/>
      <c r="AN411" s="109"/>
      <c r="AO411" s="109"/>
      <c r="AP411" s="109"/>
      <c r="AQ411" s="108"/>
      <c r="AV411" s="108"/>
      <c r="AW411" s="109"/>
      <c r="AX411" s="109"/>
      <c r="AY411" s="109"/>
      <c r="AZ411" s="109"/>
      <c r="BA411" s="109"/>
      <c r="BB411" s="109"/>
      <c r="BC411" s="109"/>
      <c r="BD411" s="109"/>
      <c r="BE411" s="109"/>
      <c r="BF411" s="109"/>
      <c r="BG411" s="109"/>
      <c r="BH411" s="109"/>
      <c r="BI411" s="109"/>
      <c r="BO411" s="108"/>
      <c r="BP411" s="109"/>
      <c r="BQ411" s="109"/>
      <c r="BR411" s="109"/>
      <c r="BS411" s="109"/>
      <c r="BT411" s="109"/>
      <c r="BU411" s="109"/>
      <c r="BV411" s="109"/>
      <c r="BW411" s="109"/>
      <c r="BX411" s="109"/>
      <c r="BY411" s="109"/>
      <c r="BZ411" s="109"/>
      <c r="CA411" s="109"/>
      <c r="CB411" s="109"/>
      <c r="CH411" s="108"/>
      <c r="CI411" s="109"/>
      <c r="CJ411" s="109"/>
      <c r="CK411" s="109"/>
      <c r="CL411" s="109"/>
      <c r="CM411" s="109"/>
      <c r="CN411" s="109"/>
      <c r="CO411" s="109"/>
      <c r="CP411" s="109"/>
      <c r="CQ411" s="109"/>
      <c r="CR411" s="109"/>
      <c r="CS411" s="109"/>
      <c r="CT411" s="109"/>
      <c r="CU411" s="109"/>
      <c r="DA411" s="108"/>
      <c r="DB411" s="109"/>
      <c r="DC411" s="109"/>
      <c r="DD411" s="109"/>
      <c r="DE411" s="109"/>
      <c r="DF411" s="109"/>
      <c r="DG411" s="109"/>
      <c r="DH411" s="109"/>
      <c r="DI411" s="109"/>
      <c r="DJ411" s="109"/>
      <c r="DK411" s="109"/>
      <c r="DL411" s="109"/>
      <c r="DM411" s="109"/>
      <c r="DN411" s="109"/>
    </row>
    <row r="412" spans="1:118" hidden="1" outlineLevel="1">
      <c r="A412" s="405" t="str">
        <f>A411</f>
        <v>[ESO Affiliate or Related Undertaking that do not trade / transact with the ESO 3]</v>
      </c>
      <c r="B412" s="108" t="s">
        <v>639</v>
      </c>
      <c r="C412" s="108"/>
      <c r="D412" s="108"/>
      <c r="E412" s="108"/>
      <c r="F412" s="108"/>
      <c r="G412" s="108"/>
      <c r="H412" s="108"/>
      <c r="I412" s="108"/>
      <c r="J412" s="104" t="s">
        <v>219</v>
      </c>
      <c r="K412" s="394"/>
      <c r="L412" s="395"/>
      <c r="M412" s="395"/>
      <c r="N412" s="395"/>
      <c r="O412" s="395"/>
      <c r="P412" s="108"/>
      <c r="Q412" s="108"/>
      <c r="R412" s="108"/>
      <c r="S412" s="108"/>
      <c r="T412" s="108"/>
      <c r="U412" s="108"/>
      <c r="V412" s="108"/>
      <c r="W412" s="108"/>
      <c r="X412" s="108"/>
      <c r="Y412" s="108"/>
      <c r="Z412" s="108"/>
      <c r="AA412" s="108"/>
      <c r="AB412" s="108"/>
      <c r="AC412" s="108"/>
      <c r="AD412" s="109"/>
      <c r="AE412" s="109"/>
      <c r="AF412" s="109"/>
      <c r="AG412" s="109"/>
      <c r="AH412" s="109"/>
      <c r="AI412" s="109"/>
      <c r="AJ412" s="109"/>
      <c r="AK412" s="109"/>
      <c r="AL412" s="109"/>
      <c r="AM412" s="109"/>
      <c r="AN412" s="109"/>
      <c r="AO412" s="109"/>
      <c r="AP412" s="109"/>
      <c r="AQ412" s="108"/>
      <c r="AV412" s="108"/>
      <c r="AW412" s="109"/>
      <c r="AX412" s="109"/>
      <c r="AY412" s="109"/>
      <c r="AZ412" s="109"/>
      <c r="BA412" s="109"/>
      <c r="BB412" s="109"/>
      <c r="BC412" s="109"/>
      <c r="BD412" s="109"/>
      <c r="BE412" s="109"/>
      <c r="BF412" s="109"/>
      <c r="BG412" s="109"/>
      <c r="BH412" s="109"/>
      <c r="BI412" s="109"/>
      <c r="BO412" s="108"/>
      <c r="BP412" s="109"/>
      <c r="BQ412" s="109"/>
      <c r="BR412" s="109"/>
      <c r="BS412" s="109"/>
      <c r="BT412" s="109"/>
      <c r="BU412" s="109"/>
      <c r="BV412" s="109"/>
      <c r="BW412" s="109"/>
      <c r="BX412" s="109"/>
      <c r="BY412" s="109"/>
      <c r="BZ412" s="109"/>
      <c r="CA412" s="109"/>
      <c r="CB412" s="109"/>
      <c r="CH412" s="108"/>
      <c r="CI412" s="109"/>
      <c r="CJ412" s="109"/>
      <c r="CK412" s="109"/>
      <c r="CL412" s="109"/>
      <c r="CM412" s="109"/>
      <c r="CN412" s="109"/>
      <c r="CO412" s="109"/>
      <c r="CP412" s="109"/>
      <c r="CQ412" s="109"/>
      <c r="CR412" s="109"/>
      <c r="CS412" s="109"/>
      <c r="CT412" s="109"/>
      <c r="CU412" s="109"/>
      <c r="DA412" s="108"/>
      <c r="DB412" s="109"/>
      <c r="DC412" s="109"/>
      <c r="DD412" s="109"/>
      <c r="DE412" s="109"/>
      <c r="DF412" s="109"/>
      <c r="DG412" s="109"/>
      <c r="DH412" s="109"/>
      <c r="DI412" s="109"/>
      <c r="DJ412" s="109"/>
      <c r="DK412" s="109"/>
      <c r="DL412" s="109"/>
      <c r="DM412" s="109"/>
      <c r="DN412" s="109"/>
    </row>
    <row r="413" spans="1:118" hidden="1" outlineLevel="1">
      <c r="A413" s="405" t="str">
        <f>A411</f>
        <v>[ESO Affiliate or Related Undertaking that do not trade / transact with the ESO 3]</v>
      </c>
      <c r="B413" s="108" t="s">
        <v>657</v>
      </c>
      <c r="C413" s="108"/>
      <c r="D413" s="108"/>
      <c r="E413" s="108"/>
      <c r="F413" s="108"/>
      <c r="G413" s="108"/>
      <c r="H413" s="108"/>
      <c r="I413" s="108"/>
      <c r="J413" s="104" t="s">
        <v>207</v>
      </c>
      <c r="K413" s="402">
        <f t="shared" ref="K413:O413" si="164">IFERROR(K412/K411,0)</f>
        <v>0</v>
      </c>
      <c r="L413" s="403">
        <f t="shared" si="164"/>
        <v>0</v>
      </c>
      <c r="M413" s="403">
        <f t="shared" si="164"/>
        <v>0</v>
      </c>
      <c r="N413" s="403">
        <f t="shared" si="164"/>
        <v>0</v>
      </c>
      <c r="O413" s="403">
        <f t="shared" si="164"/>
        <v>0</v>
      </c>
      <c r="P413" s="108"/>
      <c r="Q413" s="108"/>
      <c r="R413" s="108"/>
      <c r="S413" s="108"/>
      <c r="T413" s="108"/>
      <c r="U413" s="108"/>
      <c r="V413" s="108"/>
      <c r="W413" s="108"/>
      <c r="X413" s="108"/>
      <c r="Y413" s="108"/>
      <c r="Z413" s="108"/>
      <c r="AA413" s="108"/>
      <c r="AB413" s="108"/>
      <c r="AC413" s="108"/>
      <c r="AD413" s="109"/>
      <c r="AE413" s="109"/>
      <c r="AF413" s="109"/>
      <c r="AG413" s="109"/>
      <c r="AH413" s="109"/>
      <c r="AI413" s="109"/>
      <c r="AJ413" s="109"/>
      <c r="AK413" s="109"/>
      <c r="AL413" s="109"/>
      <c r="AM413" s="109"/>
      <c r="AN413" s="109"/>
      <c r="AO413" s="109"/>
      <c r="AP413" s="109"/>
      <c r="AQ413" s="108"/>
      <c r="AV413" s="108"/>
      <c r="AW413" s="109"/>
      <c r="AX413" s="109"/>
      <c r="AY413" s="109"/>
      <c r="AZ413" s="109"/>
      <c r="BA413" s="109"/>
      <c r="BB413" s="109"/>
      <c r="BC413" s="109"/>
      <c r="BD413" s="109"/>
      <c r="BE413" s="109"/>
      <c r="BF413" s="109"/>
      <c r="BG413" s="109"/>
      <c r="BH413" s="109"/>
      <c r="BI413" s="109"/>
      <c r="BO413" s="108"/>
      <c r="BP413" s="109"/>
      <c r="BQ413" s="109"/>
      <c r="BR413" s="109"/>
      <c r="BS413" s="109"/>
      <c r="BT413" s="109"/>
      <c r="BU413" s="109"/>
      <c r="BV413" s="109"/>
      <c r="BW413" s="109"/>
      <c r="BX413" s="109"/>
      <c r="BY413" s="109"/>
      <c r="BZ413" s="109"/>
      <c r="CA413" s="109"/>
      <c r="CB413" s="109"/>
      <c r="CH413" s="108"/>
      <c r="CI413" s="109"/>
      <c r="CJ413" s="109"/>
      <c r="CK413" s="109"/>
      <c r="CL413" s="109"/>
      <c r="CM413" s="109"/>
      <c r="CN413" s="109"/>
      <c r="CO413" s="109"/>
      <c r="CP413" s="109"/>
      <c r="CQ413" s="109"/>
      <c r="CR413" s="109"/>
      <c r="CS413" s="109"/>
      <c r="CT413" s="109"/>
      <c r="CU413" s="109"/>
      <c r="DA413" s="108"/>
      <c r="DB413" s="109"/>
      <c r="DC413" s="109"/>
      <c r="DD413" s="109"/>
      <c r="DE413" s="109"/>
      <c r="DF413" s="109"/>
      <c r="DG413" s="109"/>
      <c r="DH413" s="109"/>
      <c r="DI413" s="109"/>
      <c r="DJ413" s="109"/>
      <c r="DK413" s="109"/>
      <c r="DL413" s="109"/>
      <c r="DM413" s="109"/>
      <c r="DN413" s="109"/>
    </row>
    <row r="414" spans="1:118" hidden="1" outlineLevel="1">
      <c r="A414" s="404" t="s">
        <v>662</v>
      </c>
      <c r="B414" s="108" t="s">
        <v>656</v>
      </c>
      <c r="C414" s="108"/>
      <c r="D414" s="108"/>
      <c r="E414" s="108"/>
      <c r="F414" s="108"/>
      <c r="G414" s="108"/>
      <c r="H414" s="108"/>
      <c r="I414" s="108"/>
      <c r="J414" s="104" t="s">
        <v>219</v>
      </c>
      <c r="K414" s="394"/>
      <c r="L414" s="395"/>
      <c r="M414" s="395"/>
      <c r="N414" s="395"/>
      <c r="O414" s="395"/>
      <c r="P414" s="108"/>
      <c r="Q414" s="108"/>
      <c r="R414" s="108"/>
      <c r="S414" s="108"/>
      <c r="T414" s="108"/>
      <c r="U414" s="108"/>
      <c r="V414" s="108"/>
      <c r="W414" s="108"/>
      <c r="X414" s="108"/>
      <c r="Y414" s="108"/>
      <c r="Z414" s="108"/>
      <c r="AA414" s="108"/>
      <c r="AB414" s="108"/>
      <c r="AC414" s="108"/>
      <c r="AD414" s="109"/>
      <c r="AE414" s="109"/>
      <c r="AF414" s="109"/>
      <c r="AG414" s="109"/>
      <c r="AH414" s="109"/>
      <c r="AI414" s="109"/>
      <c r="AJ414" s="109"/>
      <c r="AK414" s="109"/>
      <c r="AL414" s="109"/>
      <c r="AM414" s="109"/>
      <c r="AN414" s="109"/>
      <c r="AO414" s="109"/>
      <c r="AP414" s="109"/>
      <c r="AQ414" s="108"/>
      <c r="AV414" s="108"/>
      <c r="AW414" s="109"/>
      <c r="AX414" s="109"/>
      <c r="AY414" s="109"/>
      <c r="AZ414" s="109"/>
      <c r="BA414" s="109"/>
      <c r="BB414" s="109"/>
      <c r="BC414" s="109"/>
      <c r="BD414" s="109"/>
      <c r="BE414" s="109"/>
      <c r="BF414" s="109"/>
      <c r="BG414" s="109"/>
      <c r="BH414" s="109"/>
      <c r="BI414" s="109"/>
      <c r="BO414" s="108"/>
      <c r="BP414" s="109"/>
      <c r="BQ414" s="109"/>
      <c r="BR414" s="109"/>
      <c r="BS414" s="109"/>
      <c r="BT414" s="109"/>
      <c r="BU414" s="109"/>
      <c r="BV414" s="109"/>
      <c r="BW414" s="109"/>
      <c r="BX414" s="109"/>
      <c r="BY414" s="109"/>
      <c r="BZ414" s="109"/>
      <c r="CA414" s="109"/>
      <c r="CB414" s="109"/>
      <c r="CH414" s="108"/>
      <c r="CI414" s="109"/>
      <c r="CJ414" s="109"/>
      <c r="CK414" s="109"/>
      <c r="CL414" s="109"/>
      <c r="CM414" s="109"/>
      <c r="CN414" s="109"/>
      <c r="CO414" s="109"/>
      <c r="CP414" s="109"/>
      <c r="CQ414" s="109"/>
      <c r="CR414" s="109"/>
      <c r="CS414" s="109"/>
      <c r="CT414" s="109"/>
      <c r="CU414" s="109"/>
      <c r="DA414" s="108"/>
      <c r="DB414" s="109"/>
      <c r="DC414" s="109"/>
      <c r="DD414" s="109"/>
      <c r="DE414" s="109"/>
      <c r="DF414" s="109"/>
      <c r="DG414" s="109"/>
      <c r="DH414" s="109"/>
      <c r="DI414" s="109"/>
      <c r="DJ414" s="109"/>
      <c r="DK414" s="109"/>
      <c r="DL414" s="109"/>
      <c r="DM414" s="109"/>
      <c r="DN414" s="109"/>
    </row>
    <row r="415" spans="1:118" hidden="1" outlineLevel="1">
      <c r="A415" s="405" t="str">
        <f>A414</f>
        <v>[ESO Affiliate or Related Undertaking that do not trade / transact with the ESO 4]</v>
      </c>
      <c r="B415" s="108" t="s">
        <v>639</v>
      </c>
      <c r="C415" s="108"/>
      <c r="D415" s="108"/>
      <c r="E415" s="108"/>
      <c r="F415" s="108"/>
      <c r="G415" s="108"/>
      <c r="H415" s="108"/>
      <c r="I415" s="108"/>
      <c r="J415" s="104" t="s">
        <v>219</v>
      </c>
      <c r="K415" s="394"/>
      <c r="L415" s="395"/>
      <c r="M415" s="395"/>
      <c r="N415" s="395"/>
      <c r="O415" s="395"/>
      <c r="P415" s="108"/>
      <c r="Q415" s="108"/>
      <c r="R415" s="108"/>
      <c r="S415" s="108"/>
      <c r="T415" s="108"/>
      <c r="U415" s="108"/>
      <c r="V415" s="108"/>
      <c r="W415" s="108"/>
      <c r="X415" s="108"/>
      <c r="Y415" s="108"/>
      <c r="Z415" s="108"/>
      <c r="AA415" s="108"/>
      <c r="AB415" s="108"/>
      <c r="AC415" s="108"/>
      <c r="AD415" s="109"/>
      <c r="AE415" s="109"/>
      <c r="AF415" s="109"/>
      <c r="AG415" s="109"/>
      <c r="AH415" s="109"/>
      <c r="AI415" s="109"/>
      <c r="AJ415" s="109"/>
      <c r="AK415" s="109"/>
      <c r="AL415" s="109"/>
      <c r="AM415" s="109"/>
      <c r="AN415" s="109"/>
      <c r="AO415" s="109"/>
      <c r="AP415" s="109"/>
      <c r="AQ415" s="108"/>
      <c r="AV415" s="108"/>
      <c r="AW415" s="109"/>
      <c r="AX415" s="109"/>
      <c r="AY415" s="109"/>
      <c r="AZ415" s="109"/>
      <c r="BA415" s="109"/>
      <c r="BB415" s="109"/>
      <c r="BC415" s="109"/>
      <c r="BD415" s="109"/>
      <c r="BE415" s="109"/>
      <c r="BF415" s="109"/>
      <c r="BG415" s="109"/>
      <c r="BH415" s="109"/>
      <c r="BI415" s="109"/>
      <c r="BO415" s="108"/>
      <c r="BP415" s="109"/>
      <c r="BQ415" s="109"/>
      <c r="BR415" s="109"/>
      <c r="BS415" s="109"/>
      <c r="BT415" s="109"/>
      <c r="BU415" s="109"/>
      <c r="BV415" s="109"/>
      <c r="BW415" s="109"/>
      <c r="BX415" s="109"/>
      <c r="BY415" s="109"/>
      <c r="BZ415" s="109"/>
      <c r="CA415" s="109"/>
      <c r="CB415" s="109"/>
      <c r="CH415" s="108"/>
      <c r="CI415" s="109"/>
      <c r="CJ415" s="109"/>
      <c r="CK415" s="109"/>
      <c r="CL415" s="109"/>
      <c r="CM415" s="109"/>
      <c r="CN415" s="109"/>
      <c r="CO415" s="109"/>
      <c r="CP415" s="109"/>
      <c r="CQ415" s="109"/>
      <c r="CR415" s="109"/>
      <c r="CS415" s="109"/>
      <c r="CT415" s="109"/>
      <c r="CU415" s="109"/>
      <c r="DA415" s="108"/>
      <c r="DB415" s="109"/>
      <c r="DC415" s="109"/>
      <c r="DD415" s="109"/>
      <c r="DE415" s="109"/>
      <c r="DF415" s="109"/>
      <c r="DG415" s="109"/>
      <c r="DH415" s="109"/>
      <c r="DI415" s="109"/>
      <c r="DJ415" s="109"/>
      <c r="DK415" s="109"/>
      <c r="DL415" s="109"/>
      <c r="DM415" s="109"/>
      <c r="DN415" s="109"/>
    </row>
    <row r="416" spans="1:118" hidden="1" outlineLevel="1">
      <c r="A416" s="405" t="str">
        <f>A414</f>
        <v>[ESO Affiliate or Related Undertaking that do not trade / transact with the ESO 4]</v>
      </c>
      <c r="B416" s="108" t="s">
        <v>657</v>
      </c>
      <c r="C416" s="108"/>
      <c r="D416" s="108"/>
      <c r="E416" s="108"/>
      <c r="F416" s="108"/>
      <c r="G416" s="108"/>
      <c r="H416" s="108"/>
      <c r="I416" s="108"/>
      <c r="J416" s="104" t="s">
        <v>207</v>
      </c>
      <c r="K416" s="402">
        <f t="shared" ref="K416:O416" si="165">IFERROR(K415/K414,0)</f>
        <v>0</v>
      </c>
      <c r="L416" s="403">
        <f t="shared" si="165"/>
        <v>0</v>
      </c>
      <c r="M416" s="403">
        <f t="shared" si="165"/>
        <v>0</v>
      </c>
      <c r="N416" s="403">
        <f t="shared" si="165"/>
        <v>0</v>
      </c>
      <c r="O416" s="403">
        <f t="shared" si="165"/>
        <v>0</v>
      </c>
      <c r="P416" s="108"/>
      <c r="Q416" s="108"/>
      <c r="R416" s="108"/>
      <c r="S416" s="108"/>
      <c r="T416" s="108"/>
      <c r="U416" s="108"/>
      <c r="V416" s="108"/>
      <c r="W416" s="108"/>
      <c r="X416" s="108"/>
      <c r="Y416" s="108"/>
      <c r="Z416" s="108"/>
      <c r="AA416" s="108"/>
      <c r="AB416" s="108"/>
      <c r="AC416" s="108"/>
      <c r="AD416" s="109"/>
      <c r="AE416" s="109"/>
      <c r="AF416" s="109"/>
      <c r="AG416" s="109"/>
      <c r="AH416" s="109"/>
      <c r="AI416" s="109"/>
      <c r="AJ416" s="109"/>
      <c r="AK416" s="109"/>
      <c r="AL416" s="109"/>
      <c r="AM416" s="109"/>
      <c r="AN416" s="109"/>
      <c r="AO416" s="109"/>
      <c r="AP416" s="109"/>
      <c r="AQ416" s="108"/>
      <c r="AV416" s="108"/>
      <c r="AW416" s="109"/>
      <c r="AX416" s="109"/>
      <c r="AY416" s="109"/>
      <c r="AZ416" s="109"/>
      <c r="BA416" s="109"/>
      <c r="BB416" s="109"/>
      <c r="BC416" s="109"/>
      <c r="BD416" s="109"/>
      <c r="BE416" s="109"/>
      <c r="BF416" s="109"/>
      <c r="BG416" s="109"/>
      <c r="BH416" s="109"/>
      <c r="BI416" s="109"/>
      <c r="BO416" s="108"/>
      <c r="BP416" s="109"/>
      <c r="BQ416" s="109"/>
      <c r="BR416" s="109"/>
      <c r="BS416" s="109"/>
      <c r="BT416" s="109"/>
      <c r="BU416" s="109"/>
      <c r="BV416" s="109"/>
      <c r="BW416" s="109"/>
      <c r="BX416" s="109"/>
      <c r="BY416" s="109"/>
      <c r="BZ416" s="109"/>
      <c r="CA416" s="109"/>
      <c r="CB416" s="109"/>
      <c r="CH416" s="108"/>
      <c r="CI416" s="109"/>
      <c r="CJ416" s="109"/>
      <c r="CK416" s="109"/>
      <c r="CL416" s="109"/>
      <c r="CM416" s="109"/>
      <c r="CN416" s="109"/>
      <c r="CO416" s="109"/>
      <c r="CP416" s="109"/>
      <c r="CQ416" s="109"/>
      <c r="CR416" s="109"/>
      <c r="CS416" s="109"/>
      <c r="CT416" s="109"/>
      <c r="CU416" s="109"/>
      <c r="DA416" s="108"/>
      <c r="DB416" s="109"/>
      <c r="DC416" s="109"/>
      <c r="DD416" s="109"/>
      <c r="DE416" s="109"/>
      <c r="DF416" s="109"/>
      <c r="DG416" s="109"/>
      <c r="DH416" s="109"/>
      <c r="DI416" s="109"/>
      <c r="DJ416" s="109"/>
      <c r="DK416" s="109"/>
      <c r="DL416" s="109"/>
      <c r="DM416" s="109"/>
      <c r="DN416" s="109"/>
    </row>
    <row r="417" spans="1:118" hidden="1" outlineLevel="1">
      <c r="A417" s="404" t="s">
        <v>663</v>
      </c>
      <c r="B417" s="108" t="s">
        <v>656</v>
      </c>
      <c r="C417" s="108"/>
      <c r="D417" s="108"/>
      <c r="E417" s="108"/>
      <c r="F417" s="108"/>
      <c r="G417" s="108"/>
      <c r="H417" s="108"/>
      <c r="I417" s="108"/>
      <c r="J417" s="104" t="s">
        <v>219</v>
      </c>
      <c r="K417" s="394"/>
      <c r="L417" s="395"/>
      <c r="M417" s="395"/>
      <c r="N417" s="395"/>
      <c r="O417" s="395"/>
      <c r="P417" s="108"/>
      <c r="Q417" s="108"/>
      <c r="R417" s="108"/>
      <c r="S417" s="108"/>
      <c r="T417" s="108"/>
      <c r="U417" s="108"/>
      <c r="V417" s="108"/>
      <c r="W417" s="108"/>
      <c r="X417" s="108"/>
      <c r="Y417" s="108"/>
      <c r="Z417" s="108"/>
      <c r="AA417" s="108"/>
      <c r="AB417" s="108"/>
      <c r="AC417" s="108"/>
      <c r="AD417" s="109"/>
      <c r="AE417" s="109"/>
      <c r="AF417" s="109"/>
      <c r="AG417" s="109"/>
      <c r="AH417" s="109"/>
      <c r="AI417" s="109"/>
      <c r="AJ417" s="109"/>
      <c r="AK417" s="109"/>
      <c r="AL417" s="109"/>
      <c r="AM417" s="109"/>
      <c r="AN417" s="109"/>
      <c r="AO417" s="109"/>
      <c r="AP417" s="109"/>
      <c r="AQ417" s="108"/>
      <c r="AV417" s="108"/>
      <c r="AW417" s="109"/>
      <c r="AX417" s="109"/>
      <c r="AY417" s="109"/>
      <c r="AZ417" s="109"/>
      <c r="BA417" s="109"/>
      <c r="BB417" s="109"/>
      <c r="BC417" s="109"/>
      <c r="BD417" s="109"/>
      <c r="BE417" s="109"/>
      <c r="BF417" s="109"/>
      <c r="BG417" s="109"/>
      <c r="BH417" s="109"/>
      <c r="BI417" s="109"/>
      <c r="BO417" s="108"/>
      <c r="BP417" s="109"/>
      <c r="BQ417" s="109"/>
      <c r="BR417" s="109"/>
      <c r="BS417" s="109"/>
      <c r="BT417" s="109"/>
      <c r="BU417" s="109"/>
      <c r="BV417" s="109"/>
      <c r="BW417" s="109"/>
      <c r="BX417" s="109"/>
      <c r="BY417" s="109"/>
      <c r="BZ417" s="109"/>
      <c r="CA417" s="109"/>
      <c r="CB417" s="109"/>
      <c r="CH417" s="108"/>
      <c r="CI417" s="109"/>
      <c r="CJ417" s="109"/>
      <c r="CK417" s="109"/>
      <c r="CL417" s="109"/>
      <c r="CM417" s="109"/>
      <c r="CN417" s="109"/>
      <c r="CO417" s="109"/>
      <c r="CP417" s="109"/>
      <c r="CQ417" s="109"/>
      <c r="CR417" s="109"/>
      <c r="CS417" s="109"/>
      <c r="CT417" s="109"/>
      <c r="CU417" s="109"/>
      <c r="DA417" s="108"/>
      <c r="DB417" s="109"/>
      <c r="DC417" s="109"/>
      <c r="DD417" s="109"/>
      <c r="DE417" s="109"/>
      <c r="DF417" s="109"/>
      <c r="DG417" s="109"/>
      <c r="DH417" s="109"/>
      <c r="DI417" s="109"/>
      <c r="DJ417" s="109"/>
      <c r="DK417" s="109"/>
      <c r="DL417" s="109"/>
      <c r="DM417" s="109"/>
      <c r="DN417" s="109"/>
    </row>
    <row r="418" spans="1:118" hidden="1" outlineLevel="1">
      <c r="A418" s="405" t="str">
        <f>A417</f>
        <v>[ESO Affiliate or Related Undertaking that do not trade / transact with the ESO 5]</v>
      </c>
      <c r="B418" s="108" t="s">
        <v>639</v>
      </c>
      <c r="C418" s="108"/>
      <c r="D418" s="108"/>
      <c r="E418" s="108"/>
      <c r="F418" s="108"/>
      <c r="G418" s="108"/>
      <c r="H418" s="108"/>
      <c r="I418" s="108"/>
      <c r="J418" s="104" t="s">
        <v>219</v>
      </c>
      <c r="K418" s="394"/>
      <c r="L418" s="395"/>
      <c r="M418" s="395"/>
      <c r="N418" s="395"/>
      <c r="O418" s="395"/>
      <c r="P418" s="108"/>
      <c r="Q418" s="108"/>
      <c r="R418" s="108"/>
      <c r="S418" s="108"/>
      <c r="T418" s="108"/>
      <c r="U418" s="108"/>
      <c r="V418" s="108"/>
      <c r="W418" s="108"/>
      <c r="X418" s="108"/>
      <c r="Y418" s="108"/>
      <c r="Z418" s="108"/>
      <c r="AA418" s="108"/>
      <c r="AB418" s="108"/>
      <c r="AC418" s="108"/>
      <c r="AD418" s="109"/>
      <c r="AE418" s="109"/>
      <c r="AF418" s="109"/>
      <c r="AG418" s="109"/>
      <c r="AH418" s="109"/>
      <c r="AI418" s="109"/>
      <c r="AJ418" s="109"/>
      <c r="AK418" s="109"/>
      <c r="AL418" s="109"/>
      <c r="AM418" s="109"/>
      <c r="AN418" s="109"/>
      <c r="AO418" s="109"/>
      <c r="AP418" s="109"/>
      <c r="AQ418" s="108"/>
      <c r="AV418" s="108"/>
      <c r="AW418" s="109"/>
      <c r="AX418" s="109"/>
      <c r="AY418" s="109"/>
      <c r="AZ418" s="109"/>
      <c r="BA418" s="109"/>
      <c r="BB418" s="109"/>
      <c r="BC418" s="109"/>
      <c r="BD418" s="109"/>
      <c r="BE418" s="109"/>
      <c r="BF418" s="109"/>
      <c r="BG418" s="109"/>
      <c r="BH418" s="109"/>
      <c r="BI418" s="109"/>
      <c r="BO418" s="108"/>
      <c r="BP418" s="109"/>
      <c r="BQ418" s="109"/>
      <c r="BR418" s="109"/>
      <c r="BS418" s="109"/>
      <c r="BT418" s="109"/>
      <c r="BU418" s="109"/>
      <c r="BV418" s="109"/>
      <c r="BW418" s="109"/>
      <c r="BX418" s="109"/>
      <c r="BY418" s="109"/>
      <c r="BZ418" s="109"/>
      <c r="CA418" s="109"/>
      <c r="CB418" s="109"/>
      <c r="CH418" s="108"/>
      <c r="CI418" s="109"/>
      <c r="CJ418" s="109"/>
      <c r="CK418" s="109"/>
      <c r="CL418" s="109"/>
      <c r="CM418" s="109"/>
      <c r="CN418" s="109"/>
      <c r="CO418" s="109"/>
      <c r="CP418" s="109"/>
      <c r="CQ418" s="109"/>
      <c r="CR418" s="109"/>
      <c r="CS418" s="109"/>
      <c r="CT418" s="109"/>
      <c r="CU418" s="109"/>
      <c r="DA418" s="108"/>
      <c r="DB418" s="109"/>
      <c r="DC418" s="109"/>
      <c r="DD418" s="109"/>
      <c r="DE418" s="109"/>
      <c r="DF418" s="109"/>
      <c r="DG418" s="109"/>
      <c r="DH418" s="109"/>
      <c r="DI418" s="109"/>
      <c r="DJ418" s="109"/>
      <c r="DK418" s="109"/>
      <c r="DL418" s="109"/>
      <c r="DM418" s="109"/>
      <c r="DN418" s="109"/>
    </row>
    <row r="419" spans="1:118" hidden="1" outlineLevel="1">
      <c r="A419" s="405" t="str">
        <f>A417</f>
        <v>[ESO Affiliate or Related Undertaking that do not trade / transact with the ESO 5]</v>
      </c>
      <c r="B419" s="108" t="s">
        <v>657</v>
      </c>
      <c r="C419" s="108"/>
      <c r="D419" s="108"/>
      <c r="E419" s="108"/>
      <c r="F419" s="108"/>
      <c r="G419" s="108"/>
      <c r="H419" s="108"/>
      <c r="I419" s="108"/>
      <c r="J419" s="104" t="s">
        <v>207</v>
      </c>
      <c r="K419" s="402">
        <f t="shared" ref="K419:O419" si="166">IFERROR(K418/K417,0)</f>
        <v>0</v>
      </c>
      <c r="L419" s="403">
        <f t="shared" si="166"/>
        <v>0</v>
      </c>
      <c r="M419" s="403">
        <f t="shared" si="166"/>
        <v>0</v>
      </c>
      <c r="N419" s="403">
        <f t="shared" si="166"/>
        <v>0</v>
      </c>
      <c r="O419" s="403">
        <f t="shared" si="166"/>
        <v>0</v>
      </c>
      <c r="P419" s="108"/>
      <c r="Q419" s="108"/>
      <c r="R419" s="108"/>
      <c r="S419" s="108"/>
      <c r="T419" s="108"/>
      <c r="U419" s="108"/>
      <c r="V419" s="108"/>
      <c r="W419" s="108"/>
      <c r="X419" s="108"/>
      <c r="Y419" s="108"/>
      <c r="Z419" s="108"/>
      <c r="AA419" s="108"/>
      <c r="AB419" s="108"/>
      <c r="AC419" s="108"/>
      <c r="AD419" s="109"/>
      <c r="AE419" s="109"/>
      <c r="AF419" s="109"/>
      <c r="AG419" s="109"/>
      <c r="AH419" s="109"/>
      <c r="AI419" s="109"/>
      <c r="AJ419" s="109"/>
      <c r="AK419" s="109"/>
      <c r="AL419" s="109"/>
      <c r="AM419" s="109"/>
      <c r="AN419" s="109"/>
      <c r="AO419" s="109"/>
      <c r="AP419" s="109"/>
      <c r="AQ419" s="108"/>
      <c r="AV419" s="108"/>
      <c r="AW419" s="109"/>
      <c r="AX419" s="109"/>
      <c r="AY419" s="109"/>
      <c r="AZ419" s="109"/>
      <c r="BA419" s="109"/>
      <c r="BB419" s="109"/>
      <c r="BC419" s="109"/>
      <c r="BD419" s="109"/>
      <c r="BE419" s="109"/>
      <c r="BF419" s="109"/>
      <c r="BG419" s="109"/>
      <c r="BH419" s="109"/>
      <c r="BI419" s="109"/>
      <c r="BO419" s="108"/>
      <c r="BP419" s="109"/>
      <c r="BQ419" s="109"/>
      <c r="BR419" s="109"/>
      <c r="BS419" s="109"/>
      <c r="BT419" s="109"/>
      <c r="BU419" s="109"/>
      <c r="BV419" s="109"/>
      <c r="BW419" s="109"/>
      <c r="BX419" s="109"/>
      <c r="BY419" s="109"/>
      <c r="BZ419" s="109"/>
      <c r="CA419" s="109"/>
      <c r="CB419" s="109"/>
      <c r="CH419" s="108"/>
      <c r="CI419" s="109"/>
      <c r="CJ419" s="109"/>
      <c r="CK419" s="109"/>
      <c r="CL419" s="109"/>
      <c r="CM419" s="109"/>
      <c r="CN419" s="109"/>
      <c r="CO419" s="109"/>
      <c r="CP419" s="109"/>
      <c r="CQ419" s="109"/>
      <c r="CR419" s="109"/>
      <c r="CS419" s="109"/>
      <c r="CT419" s="109"/>
      <c r="CU419" s="109"/>
      <c r="DA419" s="108"/>
      <c r="DB419" s="109"/>
      <c r="DC419" s="109"/>
      <c r="DD419" s="109"/>
      <c r="DE419" s="109"/>
      <c r="DF419" s="109"/>
      <c r="DG419" s="109"/>
      <c r="DH419" s="109"/>
      <c r="DI419" s="109"/>
      <c r="DJ419" s="109"/>
      <c r="DK419" s="109"/>
      <c r="DL419" s="109"/>
      <c r="DM419" s="109"/>
      <c r="DN419" s="109"/>
    </row>
    <row r="420" spans="1:118" hidden="1" outlineLevel="1">
      <c r="A420" s="404" t="s">
        <v>664</v>
      </c>
      <c r="B420" s="108" t="s">
        <v>656</v>
      </c>
      <c r="C420" s="108"/>
      <c r="D420" s="108"/>
      <c r="E420" s="108"/>
      <c r="F420" s="108"/>
      <c r="G420" s="108"/>
      <c r="H420" s="108"/>
      <c r="I420" s="108"/>
      <c r="J420" s="104" t="s">
        <v>219</v>
      </c>
      <c r="K420" s="394"/>
      <c r="L420" s="395"/>
      <c r="M420" s="395"/>
      <c r="N420" s="395"/>
      <c r="O420" s="395"/>
      <c r="P420" s="108"/>
      <c r="Q420" s="108"/>
      <c r="R420" s="108"/>
      <c r="S420" s="108"/>
      <c r="T420" s="108"/>
      <c r="U420" s="108"/>
      <c r="V420" s="108"/>
      <c r="W420" s="108"/>
      <c r="X420" s="108"/>
      <c r="Y420" s="108"/>
      <c r="Z420" s="108"/>
      <c r="AA420" s="108"/>
      <c r="AB420" s="108"/>
      <c r="AC420" s="108"/>
      <c r="AD420" s="109"/>
      <c r="AE420" s="109"/>
      <c r="AF420" s="109"/>
      <c r="AG420" s="109"/>
      <c r="AH420" s="109"/>
      <c r="AI420" s="109"/>
      <c r="AJ420" s="109"/>
      <c r="AK420" s="109"/>
      <c r="AL420" s="109"/>
      <c r="AM420" s="109"/>
      <c r="AN420" s="109"/>
      <c r="AO420" s="109"/>
      <c r="AP420" s="109"/>
      <c r="AQ420" s="108"/>
      <c r="AV420" s="108"/>
      <c r="AW420" s="109"/>
      <c r="AX420" s="109"/>
      <c r="AY420" s="109"/>
      <c r="AZ420" s="109"/>
      <c r="BA420" s="109"/>
      <c r="BB420" s="109"/>
      <c r="BC420" s="109"/>
      <c r="BD420" s="109"/>
      <c r="BE420" s="109"/>
      <c r="BF420" s="109"/>
      <c r="BG420" s="109"/>
      <c r="BH420" s="109"/>
      <c r="BI420" s="109"/>
      <c r="BO420" s="108"/>
      <c r="BP420" s="109"/>
      <c r="BQ420" s="109"/>
      <c r="BR420" s="109"/>
      <c r="BS420" s="109"/>
      <c r="BT420" s="109"/>
      <c r="BU420" s="109"/>
      <c r="BV420" s="109"/>
      <c r="BW420" s="109"/>
      <c r="BX420" s="109"/>
      <c r="BY420" s="109"/>
      <c r="BZ420" s="109"/>
      <c r="CA420" s="109"/>
      <c r="CB420" s="109"/>
      <c r="CH420" s="108"/>
      <c r="CI420" s="109"/>
      <c r="CJ420" s="109"/>
      <c r="CK420" s="109"/>
      <c r="CL420" s="109"/>
      <c r="CM420" s="109"/>
      <c r="CN420" s="109"/>
      <c r="CO420" s="109"/>
      <c r="CP420" s="109"/>
      <c r="CQ420" s="109"/>
      <c r="CR420" s="109"/>
      <c r="CS420" s="109"/>
      <c r="CT420" s="109"/>
      <c r="CU420" s="109"/>
      <c r="DA420" s="108"/>
      <c r="DB420" s="109"/>
      <c r="DC420" s="109"/>
      <c r="DD420" s="109"/>
      <c r="DE420" s="109"/>
      <c r="DF420" s="109"/>
      <c r="DG420" s="109"/>
      <c r="DH420" s="109"/>
      <c r="DI420" s="109"/>
      <c r="DJ420" s="109"/>
      <c r="DK420" s="109"/>
      <c r="DL420" s="109"/>
      <c r="DM420" s="109"/>
      <c r="DN420" s="109"/>
    </row>
    <row r="421" spans="1:118" hidden="1" outlineLevel="1">
      <c r="A421" s="405" t="str">
        <f>A420</f>
        <v>[ESO Affiliate or Related Undertaking that do not trade / transact with the ESO 6]</v>
      </c>
      <c r="B421" s="108" t="s">
        <v>639</v>
      </c>
      <c r="C421" s="108"/>
      <c r="D421" s="108"/>
      <c r="E421" s="108"/>
      <c r="F421" s="108"/>
      <c r="G421" s="108"/>
      <c r="H421" s="108"/>
      <c r="I421" s="108"/>
      <c r="J421" s="104" t="s">
        <v>219</v>
      </c>
      <c r="K421" s="394"/>
      <c r="L421" s="395"/>
      <c r="M421" s="395"/>
      <c r="N421" s="395"/>
      <c r="O421" s="395"/>
      <c r="P421" s="108"/>
      <c r="Q421" s="108"/>
      <c r="R421" s="108"/>
      <c r="S421" s="108"/>
      <c r="T421" s="108"/>
      <c r="U421" s="108"/>
      <c r="V421" s="108"/>
      <c r="W421" s="108"/>
      <c r="X421" s="108"/>
      <c r="Y421" s="108"/>
      <c r="Z421" s="108"/>
      <c r="AA421" s="108"/>
      <c r="AB421" s="108"/>
      <c r="AC421" s="108"/>
      <c r="AD421" s="109"/>
      <c r="AE421" s="109"/>
      <c r="AF421" s="109"/>
      <c r="AG421" s="109"/>
      <c r="AH421" s="109"/>
      <c r="AI421" s="109"/>
      <c r="AJ421" s="109"/>
      <c r="AK421" s="109"/>
      <c r="AL421" s="109"/>
      <c r="AM421" s="109"/>
      <c r="AN421" s="109"/>
      <c r="AO421" s="109"/>
      <c r="AP421" s="109"/>
      <c r="AQ421" s="108"/>
      <c r="AV421" s="108"/>
      <c r="AW421" s="109"/>
      <c r="AX421" s="109"/>
      <c r="AY421" s="109"/>
      <c r="AZ421" s="109"/>
      <c r="BA421" s="109"/>
      <c r="BB421" s="109"/>
      <c r="BC421" s="109"/>
      <c r="BD421" s="109"/>
      <c r="BE421" s="109"/>
      <c r="BF421" s="109"/>
      <c r="BG421" s="109"/>
      <c r="BH421" s="109"/>
      <c r="BI421" s="109"/>
      <c r="BO421" s="108"/>
      <c r="BP421" s="109"/>
      <c r="BQ421" s="109"/>
      <c r="BR421" s="109"/>
      <c r="BS421" s="109"/>
      <c r="BT421" s="109"/>
      <c r="BU421" s="109"/>
      <c r="BV421" s="109"/>
      <c r="BW421" s="109"/>
      <c r="BX421" s="109"/>
      <c r="BY421" s="109"/>
      <c r="BZ421" s="109"/>
      <c r="CA421" s="109"/>
      <c r="CB421" s="109"/>
      <c r="CH421" s="108"/>
      <c r="CI421" s="109"/>
      <c r="CJ421" s="109"/>
      <c r="CK421" s="109"/>
      <c r="CL421" s="109"/>
      <c r="CM421" s="109"/>
      <c r="CN421" s="109"/>
      <c r="CO421" s="109"/>
      <c r="CP421" s="109"/>
      <c r="CQ421" s="109"/>
      <c r="CR421" s="109"/>
      <c r="CS421" s="109"/>
      <c r="CT421" s="109"/>
      <c r="CU421" s="109"/>
      <c r="DA421" s="108"/>
      <c r="DB421" s="109"/>
      <c r="DC421" s="109"/>
      <c r="DD421" s="109"/>
      <c r="DE421" s="109"/>
      <c r="DF421" s="109"/>
      <c r="DG421" s="109"/>
      <c r="DH421" s="109"/>
      <c r="DI421" s="109"/>
      <c r="DJ421" s="109"/>
      <c r="DK421" s="109"/>
      <c r="DL421" s="109"/>
      <c r="DM421" s="109"/>
      <c r="DN421" s="109"/>
    </row>
    <row r="422" spans="1:118" hidden="1" outlineLevel="1">
      <c r="A422" s="405" t="str">
        <f>A420</f>
        <v>[ESO Affiliate or Related Undertaking that do not trade / transact with the ESO 6]</v>
      </c>
      <c r="B422" s="108" t="s">
        <v>657</v>
      </c>
      <c r="C422" s="108"/>
      <c r="D422" s="108"/>
      <c r="E422" s="108"/>
      <c r="F422" s="108"/>
      <c r="G422" s="108"/>
      <c r="H422" s="108"/>
      <c r="I422" s="108"/>
      <c r="J422" s="104" t="s">
        <v>207</v>
      </c>
      <c r="K422" s="402">
        <f t="shared" ref="K422:O422" si="167">IFERROR(K421/K420,0)</f>
        <v>0</v>
      </c>
      <c r="L422" s="403">
        <f t="shared" si="167"/>
        <v>0</v>
      </c>
      <c r="M422" s="403">
        <f t="shared" si="167"/>
        <v>0</v>
      </c>
      <c r="N422" s="403">
        <f t="shared" si="167"/>
        <v>0</v>
      </c>
      <c r="O422" s="403">
        <f t="shared" si="167"/>
        <v>0</v>
      </c>
      <c r="P422" s="108"/>
      <c r="Q422" s="108"/>
      <c r="R422" s="108"/>
      <c r="S422" s="108"/>
      <c r="T422" s="108"/>
      <c r="U422" s="108"/>
      <c r="V422" s="108"/>
      <c r="W422" s="108"/>
      <c r="X422" s="108"/>
      <c r="Y422" s="108"/>
      <c r="Z422" s="108"/>
      <c r="AA422" s="108"/>
      <c r="AB422" s="108"/>
      <c r="AC422" s="108"/>
      <c r="AD422" s="109"/>
      <c r="AE422" s="109"/>
      <c r="AF422" s="109"/>
      <c r="AG422" s="109"/>
      <c r="AH422" s="109"/>
      <c r="AI422" s="109"/>
      <c r="AJ422" s="109"/>
      <c r="AK422" s="109"/>
      <c r="AL422" s="109"/>
      <c r="AM422" s="109"/>
      <c r="AN422" s="109"/>
      <c r="AO422" s="109"/>
      <c r="AP422" s="109"/>
      <c r="AQ422" s="108"/>
      <c r="AV422" s="108"/>
      <c r="AW422" s="109"/>
      <c r="AX422" s="109"/>
      <c r="AY422" s="109"/>
      <c r="AZ422" s="109"/>
      <c r="BA422" s="109"/>
      <c r="BB422" s="109"/>
      <c r="BC422" s="109"/>
      <c r="BD422" s="109"/>
      <c r="BE422" s="109"/>
      <c r="BF422" s="109"/>
      <c r="BG422" s="109"/>
      <c r="BH422" s="109"/>
      <c r="BI422" s="109"/>
      <c r="BO422" s="108"/>
      <c r="BP422" s="109"/>
      <c r="BQ422" s="109"/>
      <c r="BR422" s="109"/>
      <c r="BS422" s="109"/>
      <c r="BT422" s="109"/>
      <c r="BU422" s="109"/>
      <c r="BV422" s="109"/>
      <c r="BW422" s="109"/>
      <c r="BX422" s="109"/>
      <c r="BY422" s="109"/>
      <c r="BZ422" s="109"/>
      <c r="CA422" s="109"/>
      <c r="CB422" s="109"/>
      <c r="CH422" s="108"/>
      <c r="CI422" s="109"/>
      <c r="CJ422" s="109"/>
      <c r="CK422" s="109"/>
      <c r="CL422" s="109"/>
      <c r="CM422" s="109"/>
      <c r="CN422" s="109"/>
      <c r="CO422" s="109"/>
      <c r="CP422" s="109"/>
      <c r="CQ422" s="109"/>
      <c r="CR422" s="109"/>
      <c r="CS422" s="109"/>
      <c r="CT422" s="109"/>
      <c r="CU422" s="109"/>
      <c r="DA422" s="108"/>
      <c r="DB422" s="109"/>
      <c r="DC422" s="109"/>
      <c r="DD422" s="109"/>
      <c r="DE422" s="109"/>
      <c r="DF422" s="109"/>
      <c r="DG422" s="109"/>
      <c r="DH422" s="109"/>
      <c r="DI422" s="109"/>
      <c r="DJ422" s="109"/>
      <c r="DK422" s="109"/>
      <c r="DL422" s="109"/>
      <c r="DM422" s="109"/>
      <c r="DN422" s="109"/>
    </row>
    <row r="423" spans="1:118" hidden="1" outlineLevel="1">
      <c r="A423" s="108" t="s">
        <v>665</v>
      </c>
      <c r="B423" s="108" t="s">
        <v>656</v>
      </c>
      <c r="C423" s="108"/>
      <c r="D423" s="108"/>
      <c r="E423" s="108"/>
      <c r="F423" s="108"/>
      <c r="G423" s="108"/>
      <c r="H423" s="108"/>
      <c r="I423" s="108"/>
      <c r="J423" s="104" t="s">
        <v>219</v>
      </c>
      <c r="K423" s="394"/>
      <c r="L423" s="395"/>
      <c r="M423" s="395"/>
      <c r="N423" s="395"/>
      <c r="O423" s="395"/>
      <c r="P423" s="108"/>
      <c r="Q423" s="108"/>
      <c r="R423" s="108"/>
      <c r="S423" s="108"/>
      <c r="T423" s="108"/>
      <c r="U423" s="108"/>
      <c r="V423" s="108"/>
      <c r="W423" s="108"/>
      <c r="X423" s="108"/>
      <c r="Y423" s="108"/>
      <c r="Z423" s="108"/>
      <c r="AA423" s="108"/>
      <c r="AB423" s="108"/>
      <c r="AC423" s="108"/>
      <c r="AD423" s="109"/>
      <c r="AE423" s="109"/>
      <c r="AF423" s="109"/>
      <c r="AG423" s="109"/>
      <c r="AH423" s="109"/>
      <c r="AI423" s="109"/>
      <c r="AJ423" s="109"/>
      <c r="AK423" s="109"/>
      <c r="AL423" s="109"/>
      <c r="AM423" s="109"/>
      <c r="AN423" s="109"/>
      <c r="AO423" s="109"/>
      <c r="AP423" s="109"/>
      <c r="AQ423" s="108"/>
      <c r="AV423" s="108"/>
      <c r="AW423" s="109"/>
      <c r="AX423" s="109"/>
      <c r="AY423" s="109"/>
      <c r="AZ423" s="109"/>
      <c r="BA423" s="109"/>
      <c r="BB423" s="109"/>
      <c r="BC423" s="109"/>
      <c r="BD423" s="109"/>
      <c r="BE423" s="109"/>
      <c r="BF423" s="109"/>
      <c r="BG423" s="109"/>
      <c r="BH423" s="109"/>
      <c r="BI423" s="109"/>
      <c r="BO423" s="108"/>
      <c r="BP423" s="109"/>
      <c r="BQ423" s="109"/>
      <c r="BR423" s="109"/>
      <c r="BS423" s="109"/>
      <c r="BT423" s="109"/>
      <c r="BU423" s="109"/>
      <c r="BV423" s="109"/>
      <c r="BW423" s="109"/>
      <c r="BX423" s="109"/>
      <c r="BY423" s="109"/>
      <c r="BZ423" s="109"/>
      <c r="CA423" s="109"/>
      <c r="CB423" s="109"/>
      <c r="CH423" s="108"/>
      <c r="CI423" s="109"/>
      <c r="CJ423" s="109"/>
      <c r="CK423" s="109"/>
      <c r="CL423" s="109"/>
      <c r="CM423" s="109"/>
      <c r="CN423" s="109"/>
      <c r="CO423" s="109"/>
      <c r="CP423" s="109"/>
      <c r="CQ423" s="109"/>
      <c r="CR423" s="109"/>
      <c r="CS423" s="109"/>
      <c r="CT423" s="109"/>
      <c r="CU423" s="109"/>
      <c r="DA423" s="108"/>
      <c r="DB423" s="109"/>
      <c r="DC423" s="109"/>
      <c r="DD423" s="109"/>
      <c r="DE423" s="109"/>
      <c r="DF423" s="109"/>
      <c r="DG423" s="109"/>
      <c r="DH423" s="109"/>
      <c r="DI423" s="109"/>
      <c r="DJ423" s="109"/>
      <c r="DK423" s="109"/>
      <c r="DL423" s="109"/>
      <c r="DM423" s="109"/>
      <c r="DN423" s="109"/>
    </row>
    <row r="424" spans="1:118" hidden="1" outlineLevel="1">
      <c r="A424" s="108" t="s">
        <v>665</v>
      </c>
      <c r="B424" s="108" t="s">
        <v>639</v>
      </c>
      <c r="C424" s="108"/>
      <c r="D424" s="108"/>
      <c r="E424" s="108"/>
      <c r="F424" s="108"/>
      <c r="G424" s="108"/>
      <c r="H424" s="108"/>
      <c r="I424" s="108"/>
      <c r="J424" s="104" t="s">
        <v>219</v>
      </c>
      <c r="K424" s="394"/>
      <c r="L424" s="395"/>
      <c r="M424" s="395"/>
      <c r="N424" s="395"/>
      <c r="O424" s="395"/>
      <c r="P424" s="108"/>
      <c r="Q424" s="108"/>
      <c r="R424" s="108"/>
      <c r="S424" s="108"/>
      <c r="T424" s="108"/>
      <c r="U424" s="108"/>
      <c r="V424" s="108"/>
      <c r="W424" s="108"/>
      <c r="X424" s="108"/>
      <c r="Y424" s="108"/>
      <c r="Z424" s="108"/>
      <c r="AA424" s="108"/>
      <c r="AB424" s="108"/>
      <c r="AC424" s="108"/>
      <c r="AD424" s="109"/>
      <c r="AE424" s="109"/>
      <c r="AF424" s="109"/>
      <c r="AG424" s="109"/>
      <c r="AH424" s="109"/>
      <c r="AI424" s="109"/>
      <c r="AJ424" s="109"/>
      <c r="AK424" s="109"/>
      <c r="AL424" s="109"/>
      <c r="AM424" s="109"/>
      <c r="AN424" s="109"/>
      <c r="AO424" s="109"/>
      <c r="AP424" s="109"/>
      <c r="AQ424" s="108"/>
      <c r="AV424" s="108"/>
      <c r="AW424" s="109"/>
      <c r="AX424" s="109"/>
      <c r="AY424" s="109"/>
      <c r="AZ424" s="109"/>
      <c r="BA424" s="109"/>
      <c r="BB424" s="109"/>
      <c r="BC424" s="109"/>
      <c r="BD424" s="109"/>
      <c r="BE424" s="109"/>
      <c r="BF424" s="109"/>
      <c r="BG424" s="109"/>
      <c r="BH424" s="109"/>
      <c r="BI424" s="109"/>
      <c r="BO424" s="108"/>
      <c r="BP424" s="109"/>
      <c r="BQ424" s="109"/>
      <c r="BR424" s="109"/>
      <c r="BS424" s="109"/>
      <c r="BT424" s="109"/>
      <c r="BU424" s="109"/>
      <c r="BV424" s="109"/>
      <c r="BW424" s="109"/>
      <c r="BX424" s="109"/>
      <c r="BY424" s="109"/>
      <c r="BZ424" s="109"/>
      <c r="CA424" s="109"/>
      <c r="CB424" s="109"/>
      <c r="CH424" s="108"/>
      <c r="CI424" s="109"/>
      <c r="CJ424" s="109"/>
      <c r="CK424" s="109"/>
      <c r="CL424" s="109"/>
      <c r="CM424" s="109"/>
      <c r="CN424" s="109"/>
      <c r="CO424" s="109"/>
      <c r="CP424" s="109"/>
      <c r="CQ424" s="109"/>
      <c r="CR424" s="109"/>
      <c r="CS424" s="109"/>
      <c r="CT424" s="109"/>
      <c r="CU424" s="109"/>
      <c r="DA424" s="108"/>
      <c r="DB424" s="109"/>
      <c r="DC424" s="109"/>
      <c r="DD424" s="109"/>
      <c r="DE424" s="109"/>
      <c r="DF424" s="109"/>
      <c r="DG424" s="109"/>
      <c r="DH424" s="109"/>
      <c r="DI424" s="109"/>
      <c r="DJ424" s="109"/>
      <c r="DK424" s="109"/>
      <c r="DL424" s="109"/>
      <c r="DM424" s="109"/>
      <c r="DN424" s="109"/>
    </row>
    <row r="425" spans="1:118" hidden="1" outlineLevel="1">
      <c r="A425" s="108" t="s">
        <v>665</v>
      </c>
      <c r="B425" s="108" t="s">
        <v>657</v>
      </c>
      <c r="C425" s="108"/>
      <c r="D425" s="108"/>
      <c r="E425" s="108"/>
      <c r="F425" s="108"/>
      <c r="G425" s="108"/>
      <c r="H425" s="108"/>
      <c r="I425" s="108"/>
      <c r="J425" s="104" t="s">
        <v>207</v>
      </c>
      <c r="K425" s="402">
        <f t="shared" ref="K425:O425" si="168">IFERROR(K424/K423,0)</f>
        <v>0</v>
      </c>
      <c r="L425" s="403">
        <f t="shared" si="168"/>
        <v>0</v>
      </c>
      <c r="M425" s="403">
        <f t="shared" si="168"/>
        <v>0</v>
      </c>
      <c r="N425" s="403">
        <f t="shared" si="168"/>
        <v>0</v>
      </c>
      <c r="O425" s="403">
        <f t="shared" si="168"/>
        <v>0</v>
      </c>
      <c r="P425" s="108"/>
      <c r="Q425" s="108"/>
      <c r="R425" s="108"/>
      <c r="S425" s="108"/>
      <c r="T425" s="108"/>
      <c r="U425" s="108"/>
      <c r="V425" s="108"/>
      <c r="W425" s="108"/>
      <c r="X425" s="108"/>
      <c r="Y425" s="108"/>
      <c r="Z425" s="108"/>
      <c r="AA425" s="108"/>
      <c r="AB425" s="108"/>
      <c r="AC425" s="108"/>
      <c r="AD425" s="109"/>
      <c r="AE425" s="109"/>
      <c r="AF425" s="109"/>
      <c r="AG425" s="109"/>
      <c r="AH425" s="109"/>
      <c r="AI425" s="109"/>
      <c r="AJ425" s="109"/>
      <c r="AK425" s="109"/>
      <c r="AL425" s="109"/>
      <c r="AM425" s="109"/>
      <c r="AN425" s="109"/>
      <c r="AO425" s="109"/>
      <c r="AP425" s="109"/>
      <c r="AQ425" s="108"/>
      <c r="AV425" s="108"/>
      <c r="AW425" s="109"/>
      <c r="AX425" s="109"/>
      <c r="AY425" s="109"/>
      <c r="AZ425" s="109"/>
      <c r="BA425" s="109"/>
      <c r="BB425" s="109"/>
      <c r="BC425" s="109"/>
      <c r="BD425" s="109"/>
      <c r="BE425" s="109"/>
      <c r="BF425" s="109"/>
      <c r="BG425" s="109"/>
      <c r="BH425" s="109"/>
      <c r="BI425" s="109"/>
      <c r="BO425" s="108"/>
      <c r="BP425" s="109"/>
      <c r="BQ425" s="109"/>
      <c r="BR425" s="109"/>
      <c r="BS425" s="109"/>
      <c r="BT425" s="109"/>
      <c r="BU425" s="109"/>
      <c r="BV425" s="109"/>
      <c r="BW425" s="109"/>
      <c r="BX425" s="109"/>
      <c r="BY425" s="109"/>
      <c r="BZ425" s="109"/>
      <c r="CA425" s="109"/>
      <c r="CB425" s="109"/>
      <c r="CH425" s="108"/>
      <c r="CI425" s="109"/>
      <c r="CJ425" s="109"/>
      <c r="CK425" s="109"/>
      <c r="CL425" s="109"/>
      <c r="CM425" s="109"/>
      <c r="CN425" s="109"/>
      <c r="CO425" s="109"/>
      <c r="CP425" s="109"/>
      <c r="CQ425" s="109"/>
      <c r="CR425" s="109"/>
      <c r="CS425" s="109"/>
      <c r="CT425" s="109"/>
      <c r="CU425" s="109"/>
      <c r="DA425" s="108"/>
      <c r="DB425" s="109"/>
      <c r="DC425" s="109"/>
      <c r="DD425" s="109"/>
      <c r="DE425" s="109"/>
      <c r="DF425" s="109"/>
      <c r="DG425" s="109"/>
      <c r="DH425" s="109"/>
      <c r="DI425" s="109"/>
      <c r="DJ425" s="109"/>
      <c r="DK425" s="109"/>
      <c r="DL425" s="109"/>
      <c r="DM425" s="109"/>
      <c r="DN425" s="109"/>
    </row>
    <row r="426" spans="1:118" hidden="1" outlineLevel="1">
      <c r="A426" s="108" t="s">
        <v>666</v>
      </c>
      <c r="B426" s="108"/>
      <c r="C426" s="108"/>
      <c r="D426" s="108"/>
      <c r="E426" s="108"/>
      <c r="F426" s="108"/>
      <c r="G426" s="108"/>
      <c r="H426" s="108"/>
      <c r="I426" s="108"/>
      <c r="J426" s="104"/>
      <c r="K426" s="406">
        <f t="shared" ref="K426:O426" si="169">IF(K401&gt;0,IF(K423&gt;=0.75*SUM(K401,K405,K408,K411,K414,K417,K420,K423),"Allowed", "Disallowed"),0)</f>
        <v>0</v>
      </c>
      <c r="L426" s="406">
        <f t="shared" si="169"/>
        <v>0</v>
      </c>
      <c r="M426" s="406">
        <f t="shared" si="169"/>
        <v>0</v>
      </c>
      <c r="N426" s="406">
        <f t="shared" si="169"/>
        <v>0</v>
      </c>
      <c r="O426" s="406">
        <f t="shared" si="169"/>
        <v>0</v>
      </c>
      <c r="P426" s="108"/>
      <c r="Q426" s="108"/>
      <c r="R426" s="108"/>
      <c r="S426" s="108"/>
      <c r="T426" s="108"/>
      <c r="U426" s="108"/>
      <c r="V426" s="108"/>
      <c r="W426" s="108"/>
      <c r="X426" s="108"/>
      <c r="Y426" s="108"/>
      <c r="Z426" s="108"/>
      <c r="AA426" s="108"/>
      <c r="AB426" s="108"/>
      <c r="AC426" s="108"/>
      <c r="AD426" s="109"/>
      <c r="AE426" s="109"/>
      <c r="AF426" s="109"/>
      <c r="AG426" s="109"/>
      <c r="AH426" s="109"/>
      <c r="AI426" s="109"/>
      <c r="AJ426" s="109"/>
      <c r="AK426" s="109"/>
      <c r="AL426" s="109"/>
      <c r="AM426" s="109"/>
      <c r="AN426" s="109"/>
      <c r="AO426" s="109"/>
      <c r="AP426" s="109"/>
      <c r="AQ426" s="108"/>
      <c r="AV426" s="108"/>
      <c r="AW426" s="109"/>
      <c r="AX426" s="109"/>
      <c r="AY426" s="109"/>
      <c r="AZ426" s="109"/>
      <c r="BA426" s="109"/>
      <c r="BB426" s="109"/>
      <c r="BC426" s="109"/>
      <c r="BD426" s="109"/>
      <c r="BE426" s="109"/>
      <c r="BF426" s="109"/>
      <c r="BG426" s="109"/>
      <c r="BH426" s="109"/>
      <c r="BI426" s="109"/>
      <c r="BO426" s="108"/>
      <c r="BP426" s="109"/>
      <c r="BQ426" s="109"/>
      <c r="BR426" s="109"/>
      <c r="BS426" s="109"/>
      <c r="BT426" s="109"/>
      <c r="BU426" s="109"/>
      <c r="BV426" s="109"/>
      <c r="BW426" s="109"/>
      <c r="BX426" s="109"/>
      <c r="BY426" s="109"/>
      <c r="BZ426" s="109"/>
      <c r="CA426" s="109"/>
      <c r="CB426" s="109"/>
      <c r="CH426" s="108"/>
      <c r="CI426" s="109"/>
      <c r="CJ426" s="109"/>
      <c r="CK426" s="109"/>
      <c r="CL426" s="109"/>
      <c r="CM426" s="109"/>
      <c r="CN426" s="109"/>
      <c r="CO426" s="109"/>
      <c r="CP426" s="109"/>
      <c r="CQ426" s="109"/>
      <c r="CR426" s="109"/>
      <c r="CS426" s="109"/>
      <c r="CT426" s="109"/>
      <c r="CU426" s="109"/>
      <c r="DA426" s="108"/>
      <c r="DB426" s="109"/>
      <c r="DC426" s="109"/>
      <c r="DD426" s="109"/>
      <c r="DE426" s="109"/>
      <c r="DF426" s="109"/>
      <c r="DG426" s="109"/>
      <c r="DH426" s="109"/>
      <c r="DI426" s="109"/>
      <c r="DJ426" s="109"/>
      <c r="DK426" s="109"/>
      <c r="DL426" s="109"/>
      <c r="DM426" s="109"/>
      <c r="DN426" s="109"/>
    </row>
    <row r="427" spans="1:118" collapsed="1">
      <c r="A427" s="108"/>
      <c r="B427" s="108"/>
      <c r="C427" s="108"/>
      <c r="D427" s="108"/>
      <c r="E427" s="108"/>
      <c r="F427" s="108"/>
      <c r="G427" s="108"/>
      <c r="H427" s="108"/>
      <c r="I427" s="108"/>
      <c r="J427" s="104"/>
      <c r="K427" s="109"/>
      <c r="L427" s="109"/>
      <c r="M427" s="109"/>
      <c r="N427" s="109"/>
      <c r="O427" s="109"/>
      <c r="P427" s="108"/>
      <c r="Q427" s="108"/>
      <c r="R427" s="108"/>
      <c r="S427" s="108"/>
      <c r="T427" s="108"/>
      <c r="U427" s="108"/>
      <c r="V427" s="108"/>
      <c r="W427" s="108"/>
      <c r="X427" s="108"/>
      <c r="Y427" s="108"/>
      <c r="Z427" s="108"/>
      <c r="AA427" s="108"/>
      <c r="AB427" s="108"/>
      <c r="AC427" s="108"/>
      <c r="AD427" s="109"/>
      <c r="AE427" s="109"/>
      <c r="AF427" s="109"/>
      <c r="AG427" s="109"/>
      <c r="AH427" s="109"/>
      <c r="AI427" s="109"/>
      <c r="AJ427" s="109"/>
      <c r="AK427" s="109"/>
      <c r="AL427" s="109"/>
      <c r="AM427" s="109"/>
      <c r="AN427" s="109"/>
      <c r="AO427" s="109"/>
      <c r="AP427" s="109"/>
      <c r="AQ427" s="108"/>
      <c r="AV427" s="108"/>
      <c r="AW427" s="109"/>
      <c r="AX427" s="109"/>
      <c r="AY427" s="109"/>
      <c r="AZ427" s="109"/>
      <c r="BA427" s="109"/>
      <c r="BB427" s="109"/>
      <c r="BC427" s="109"/>
      <c r="BD427" s="109"/>
      <c r="BE427" s="109"/>
      <c r="BF427" s="109"/>
      <c r="BG427" s="109"/>
      <c r="BH427" s="109"/>
      <c r="BI427" s="109"/>
      <c r="BO427" s="108"/>
      <c r="BP427" s="109"/>
      <c r="BQ427" s="109"/>
      <c r="BR427" s="109"/>
      <c r="BS427" s="109"/>
      <c r="BT427" s="109"/>
      <c r="BU427" s="109"/>
      <c r="BV427" s="109"/>
      <c r="BW427" s="109"/>
      <c r="BX427" s="109"/>
      <c r="BY427" s="109"/>
      <c r="BZ427" s="109"/>
      <c r="CA427" s="109"/>
      <c r="CB427" s="109"/>
      <c r="CH427" s="108"/>
      <c r="CI427" s="109"/>
      <c r="CJ427" s="109"/>
      <c r="CK427" s="109"/>
      <c r="CL427" s="109"/>
      <c r="CM427" s="109"/>
      <c r="CN427" s="109"/>
      <c r="CO427" s="109"/>
      <c r="CP427" s="109"/>
      <c r="CQ427" s="109"/>
      <c r="CR427" s="109"/>
      <c r="CS427" s="109"/>
      <c r="CT427" s="109"/>
      <c r="CU427" s="109"/>
      <c r="DA427" s="108"/>
      <c r="DB427" s="109"/>
      <c r="DC427" s="109"/>
      <c r="DD427" s="109"/>
      <c r="DE427" s="109"/>
      <c r="DF427" s="109"/>
      <c r="DG427" s="109"/>
      <c r="DH427" s="109"/>
      <c r="DI427" s="109"/>
      <c r="DJ427" s="109"/>
      <c r="DK427" s="109"/>
      <c r="DL427" s="109"/>
      <c r="DM427" s="109"/>
      <c r="DN427" s="109"/>
    </row>
    <row r="428" spans="1:118" hidden="1" outlineLevel="1">
      <c r="A428" s="407" t="str">
        <f>A31</f>
        <v>[Related Party 15]</v>
      </c>
      <c r="B428" s="108"/>
      <c r="C428" s="108"/>
      <c r="D428" s="108"/>
      <c r="E428" s="108"/>
      <c r="F428" s="108"/>
      <c r="G428" s="108"/>
      <c r="H428" s="108"/>
      <c r="I428" s="108"/>
      <c r="J428" s="104"/>
      <c r="K428" s="109"/>
      <c r="L428" s="109"/>
      <c r="M428" s="109"/>
      <c r="N428" s="109"/>
      <c r="O428" s="109"/>
      <c r="P428" s="108"/>
      <c r="Q428" s="108"/>
      <c r="R428" s="108"/>
      <c r="S428" s="108"/>
      <c r="T428" s="108"/>
      <c r="U428" s="108"/>
      <c r="V428" s="108"/>
      <c r="W428" s="108"/>
      <c r="X428" s="108"/>
      <c r="Y428" s="108"/>
      <c r="Z428" s="108"/>
      <c r="AA428" s="108"/>
      <c r="AB428" s="108"/>
      <c r="AC428" s="108"/>
      <c r="AD428" s="109"/>
      <c r="AE428" s="109"/>
      <c r="AF428" s="109"/>
      <c r="AG428" s="109"/>
      <c r="AH428" s="109"/>
      <c r="AI428" s="109"/>
      <c r="AJ428" s="109"/>
      <c r="AK428" s="109"/>
      <c r="AL428" s="109"/>
      <c r="AM428" s="109"/>
      <c r="AN428" s="109"/>
      <c r="AO428" s="109"/>
      <c r="AP428" s="109"/>
      <c r="AQ428" s="108"/>
      <c r="AV428" s="108"/>
      <c r="AW428" s="109"/>
      <c r="AX428" s="109"/>
      <c r="AY428" s="109"/>
      <c r="AZ428" s="109"/>
      <c r="BA428" s="109"/>
      <c r="BB428" s="109"/>
      <c r="BC428" s="109"/>
      <c r="BD428" s="109"/>
      <c r="BE428" s="109"/>
      <c r="BF428" s="109"/>
      <c r="BG428" s="109"/>
      <c r="BH428" s="109"/>
      <c r="BI428" s="109"/>
      <c r="BO428" s="108"/>
      <c r="BP428" s="109"/>
      <c r="BQ428" s="109"/>
      <c r="BR428" s="109"/>
      <c r="BS428" s="109"/>
      <c r="BT428" s="109"/>
      <c r="BU428" s="109"/>
      <c r="BV428" s="109"/>
      <c r="BW428" s="109"/>
      <c r="BX428" s="109"/>
      <c r="BY428" s="109"/>
      <c r="BZ428" s="109"/>
      <c r="CA428" s="109"/>
      <c r="CB428" s="109"/>
      <c r="CH428" s="108"/>
      <c r="CI428" s="109"/>
      <c r="CJ428" s="109"/>
      <c r="CK428" s="109"/>
      <c r="CL428" s="109"/>
      <c r="CM428" s="109"/>
      <c r="CN428" s="109"/>
      <c r="CO428" s="109"/>
      <c r="CP428" s="109"/>
      <c r="CQ428" s="109"/>
      <c r="CR428" s="109"/>
      <c r="CS428" s="109"/>
      <c r="CT428" s="109"/>
      <c r="CU428" s="109"/>
      <c r="DA428" s="108"/>
      <c r="DB428" s="109"/>
      <c r="DC428" s="109"/>
      <c r="DD428" s="109"/>
      <c r="DE428" s="109"/>
      <c r="DF428" s="109"/>
      <c r="DG428" s="109"/>
      <c r="DH428" s="109"/>
      <c r="DI428" s="109"/>
      <c r="DJ428" s="109"/>
      <c r="DK428" s="109"/>
      <c r="DL428" s="109"/>
      <c r="DM428" s="109"/>
      <c r="DN428" s="109"/>
    </row>
    <row r="429" spans="1:118" hidden="1" outlineLevel="1">
      <c r="A429" s="108" t="s">
        <v>655</v>
      </c>
      <c r="B429" s="108" t="s">
        <v>656</v>
      </c>
      <c r="C429" s="108"/>
      <c r="D429" s="108"/>
      <c r="E429" s="108"/>
      <c r="F429" s="108"/>
      <c r="G429" s="108"/>
      <c r="H429" s="108"/>
      <c r="I429" s="108"/>
      <c r="J429" s="104" t="s">
        <v>219</v>
      </c>
      <c r="K429" s="394"/>
      <c r="L429" s="395"/>
      <c r="M429" s="395"/>
      <c r="N429" s="395"/>
      <c r="O429" s="395"/>
      <c r="P429" s="108"/>
      <c r="Q429" s="108"/>
      <c r="R429" s="108"/>
      <c r="S429" s="108"/>
      <c r="T429" s="108"/>
      <c r="U429" s="108"/>
      <c r="V429" s="108"/>
      <c r="W429" s="108"/>
      <c r="X429" s="108"/>
      <c r="Y429" s="108"/>
      <c r="Z429" s="108"/>
      <c r="AA429" s="108"/>
      <c r="AB429" s="108"/>
      <c r="AC429" s="108"/>
      <c r="AD429" s="109"/>
      <c r="AE429" s="109"/>
      <c r="AF429" s="109"/>
      <c r="AG429" s="109"/>
      <c r="AH429" s="109"/>
      <c r="AI429" s="109"/>
      <c r="AJ429" s="109"/>
      <c r="AK429" s="109"/>
      <c r="AL429" s="109"/>
      <c r="AM429" s="109"/>
      <c r="AN429" s="109"/>
      <c r="AO429" s="109"/>
      <c r="AP429" s="109"/>
      <c r="AQ429" s="108"/>
      <c r="AV429" s="108"/>
      <c r="AW429" s="109"/>
      <c r="AX429" s="109"/>
      <c r="AY429" s="109"/>
      <c r="AZ429" s="109"/>
      <c r="BA429" s="109"/>
      <c r="BB429" s="109"/>
      <c r="BC429" s="109"/>
      <c r="BD429" s="109"/>
      <c r="BE429" s="109"/>
      <c r="BF429" s="109"/>
      <c r="BG429" s="109"/>
      <c r="BH429" s="109"/>
      <c r="BI429" s="109"/>
      <c r="BO429" s="108"/>
      <c r="BP429" s="109"/>
      <c r="BQ429" s="109"/>
      <c r="BR429" s="109"/>
      <c r="BS429" s="109"/>
      <c r="BT429" s="109"/>
      <c r="BU429" s="109"/>
      <c r="BV429" s="109"/>
      <c r="BW429" s="109"/>
      <c r="BX429" s="109"/>
      <c r="BY429" s="109"/>
      <c r="BZ429" s="109"/>
      <c r="CA429" s="109"/>
      <c r="CB429" s="109"/>
      <c r="CH429" s="108"/>
      <c r="CI429" s="109"/>
      <c r="CJ429" s="109"/>
      <c r="CK429" s="109"/>
      <c r="CL429" s="109"/>
      <c r="CM429" s="109"/>
      <c r="CN429" s="109"/>
      <c r="CO429" s="109"/>
      <c r="CP429" s="109"/>
      <c r="CQ429" s="109"/>
      <c r="CR429" s="109"/>
      <c r="CS429" s="109"/>
      <c r="CT429" s="109"/>
      <c r="CU429" s="109"/>
      <c r="DA429" s="108"/>
      <c r="DB429" s="109"/>
      <c r="DC429" s="109"/>
      <c r="DD429" s="109"/>
      <c r="DE429" s="109"/>
      <c r="DF429" s="109"/>
      <c r="DG429" s="109"/>
      <c r="DH429" s="109"/>
      <c r="DI429" s="109"/>
      <c r="DJ429" s="109"/>
      <c r="DK429" s="109"/>
      <c r="DL429" s="109"/>
      <c r="DM429" s="109"/>
      <c r="DN429" s="109"/>
    </row>
    <row r="430" spans="1:118" hidden="1" outlineLevel="1">
      <c r="A430" s="108" t="s">
        <v>655</v>
      </c>
      <c r="B430" s="108" t="s">
        <v>639</v>
      </c>
      <c r="C430" s="108"/>
      <c r="D430" s="108"/>
      <c r="E430" s="108"/>
      <c r="F430" s="108"/>
      <c r="G430" s="108"/>
      <c r="H430" s="108"/>
      <c r="I430" s="108"/>
      <c r="J430" s="104" t="s">
        <v>219</v>
      </c>
      <c r="K430" s="394"/>
      <c r="L430" s="395"/>
      <c r="M430" s="395"/>
      <c r="N430" s="395"/>
      <c r="O430" s="395"/>
      <c r="P430" s="108"/>
      <c r="Q430" s="108"/>
      <c r="R430" s="108"/>
      <c r="S430" s="108"/>
      <c r="T430" s="108"/>
      <c r="U430" s="108"/>
      <c r="V430" s="108"/>
      <c r="W430" s="108"/>
      <c r="X430" s="108"/>
      <c r="Y430" s="108"/>
      <c r="Z430" s="108"/>
      <c r="AA430" s="108"/>
      <c r="AB430" s="108"/>
      <c r="AC430" s="108"/>
      <c r="AD430" s="109"/>
      <c r="AE430" s="109"/>
      <c r="AF430" s="109"/>
      <c r="AG430" s="109"/>
      <c r="AH430" s="109"/>
      <c r="AI430" s="109"/>
      <c r="AJ430" s="109"/>
      <c r="AK430" s="109"/>
      <c r="AL430" s="109"/>
      <c r="AM430" s="109"/>
      <c r="AN430" s="109"/>
      <c r="AO430" s="109"/>
      <c r="AP430" s="109"/>
      <c r="AQ430" s="108"/>
      <c r="AV430" s="108"/>
      <c r="AW430" s="109"/>
      <c r="AX430" s="109"/>
      <c r="AY430" s="109"/>
      <c r="AZ430" s="109"/>
      <c r="BA430" s="109"/>
      <c r="BB430" s="109"/>
      <c r="BC430" s="109"/>
      <c r="BD430" s="109"/>
      <c r="BE430" s="109"/>
      <c r="BF430" s="109"/>
      <c r="BG430" s="109"/>
      <c r="BH430" s="109"/>
      <c r="BI430" s="109"/>
      <c r="BO430" s="108"/>
      <c r="BP430" s="109"/>
      <c r="BQ430" s="109"/>
      <c r="BR430" s="109"/>
      <c r="BS430" s="109"/>
      <c r="BT430" s="109"/>
      <c r="BU430" s="109"/>
      <c r="BV430" s="109"/>
      <c r="BW430" s="109"/>
      <c r="BX430" s="109"/>
      <c r="BY430" s="109"/>
      <c r="BZ430" s="109"/>
      <c r="CA430" s="109"/>
      <c r="CB430" s="109"/>
      <c r="CH430" s="108"/>
      <c r="CI430" s="109"/>
      <c r="CJ430" s="109"/>
      <c r="CK430" s="109"/>
      <c r="CL430" s="109"/>
      <c r="CM430" s="109"/>
      <c r="CN430" s="109"/>
      <c r="CO430" s="109"/>
      <c r="CP430" s="109"/>
      <c r="CQ430" s="109"/>
      <c r="CR430" s="109"/>
      <c r="CS430" s="109"/>
      <c r="CT430" s="109"/>
      <c r="CU430" s="109"/>
      <c r="DA430" s="108"/>
      <c r="DB430" s="109"/>
      <c r="DC430" s="109"/>
      <c r="DD430" s="109"/>
      <c r="DE430" s="109"/>
      <c r="DF430" s="109"/>
      <c r="DG430" s="109"/>
      <c r="DH430" s="109"/>
      <c r="DI430" s="109"/>
      <c r="DJ430" s="109"/>
      <c r="DK430" s="109"/>
      <c r="DL430" s="109"/>
      <c r="DM430" s="109"/>
      <c r="DN430" s="109"/>
    </row>
    <row r="431" spans="1:118" hidden="1" outlineLevel="1">
      <c r="A431" s="108" t="s">
        <v>655</v>
      </c>
      <c r="B431" s="108" t="s">
        <v>657</v>
      </c>
      <c r="C431" s="108"/>
      <c r="D431" s="108"/>
      <c r="E431" s="108"/>
      <c r="F431" s="108"/>
      <c r="G431" s="108"/>
      <c r="H431" s="108"/>
      <c r="I431" s="108"/>
      <c r="J431" s="104" t="s">
        <v>207</v>
      </c>
      <c r="K431" s="402">
        <f t="shared" ref="K431:O431" si="170">IFERROR(K430/K429,0)</f>
        <v>0</v>
      </c>
      <c r="L431" s="403">
        <f t="shared" si="170"/>
        <v>0</v>
      </c>
      <c r="M431" s="403">
        <f t="shared" si="170"/>
        <v>0</v>
      </c>
      <c r="N431" s="403">
        <f t="shared" si="170"/>
        <v>0</v>
      </c>
      <c r="O431" s="403">
        <f t="shared" si="170"/>
        <v>0</v>
      </c>
      <c r="P431" s="108"/>
      <c r="Q431" s="108"/>
      <c r="R431" s="108"/>
      <c r="S431" s="108"/>
      <c r="T431" s="108"/>
      <c r="U431" s="108"/>
      <c r="V431" s="108"/>
      <c r="W431" s="108"/>
      <c r="X431" s="108"/>
      <c r="Y431" s="108"/>
      <c r="Z431" s="108"/>
      <c r="AA431" s="108"/>
      <c r="AB431" s="108"/>
      <c r="AC431" s="108"/>
      <c r="AD431" s="109"/>
      <c r="AE431" s="109"/>
      <c r="AF431" s="109"/>
      <c r="AG431" s="109"/>
      <c r="AH431" s="109"/>
      <c r="AI431" s="109"/>
      <c r="AJ431" s="109"/>
      <c r="AK431" s="109"/>
      <c r="AL431" s="109"/>
      <c r="AM431" s="109"/>
      <c r="AN431" s="109"/>
      <c r="AO431" s="109"/>
      <c r="AP431" s="109"/>
      <c r="AQ431" s="108"/>
      <c r="AV431" s="108"/>
      <c r="AW431" s="109"/>
      <c r="AX431" s="109"/>
      <c r="AY431" s="109"/>
      <c r="AZ431" s="109"/>
      <c r="BA431" s="109"/>
      <c r="BB431" s="109"/>
      <c r="BC431" s="109"/>
      <c r="BD431" s="109"/>
      <c r="BE431" s="109"/>
      <c r="BF431" s="109"/>
      <c r="BG431" s="109"/>
      <c r="BH431" s="109"/>
      <c r="BI431" s="109"/>
      <c r="BO431" s="108"/>
      <c r="BP431" s="109"/>
      <c r="BQ431" s="109"/>
      <c r="BR431" s="109"/>
      <c r="BS431" s="109"/>
      <c r="BT431" s="109"/>
      <c r="BU431" s="109"/>
      <c r="BV431" s="109"/>
      <c r="BW431" s="109"/>
      <c r="BX431" s="109"/>
      <c r="BY431" s="109"/>
      <c r="BZ431" s="109"/>
      <c r="CA431" s="109"/>
      <c r="CB431" s="109"/>
      <c r="CH431" s="108"/>
      <c r="CI431" s="109"/>
      <c r="CJ431" s="109"/>
      <c r="CK431" s="109"/>
      <c r="CL431" s="109"/>
      <c r="CM431" s="109"/>
      <c r="CN431" s="109"/>
      <c r="CO431" s="109"/>
      <c r="CP431" s="109"/>
      <c r="CQ431" s="109"/>
      <c r="CR431" s="109"/>
      <c r="CS431" s="109"/>
      <c r="CT431" s="109"/>
      <c r="CU431" s="109"/>
      <c r="DA431" s="108"/>
      <c r="DB431" s="109"/>
      <c r="DC431" s="109"/>
      <c r="DD431" s="109"/>
      <c r="DE431" s="109"/>
      <c r="DF431" s="109"/>
      <c r="DG431" s="109"/>
      <c r="DH431" s="109"/>
      <c r="DI431" s="109"/>
      <c r="DJ431" s="109"/>
      <c r="DK431" s="109"/>
      <c r="DL431" s="109"/>
      <c r="DM431" s="109"/>
      <c r="DN431" s="109"/>
    </row>
    <row r="432" spans="1:118" hidden="1" outlineLevel="1">
      <c r="A432" s="108" t="s">
        <v>658</v>
      </c>
      <c r="B432" s="108" t="s">
        <v>639</v>
      </c>
      <c r="C432" s="108"/>
      <c r="D432" s="108"/>
      <c r="E432" s="108"/>
      <c r="F432" s="108"/>
      <c r="G432" s="108"/>
      <c r="H432" s="108"/>
      <c r="I432" s="108"/>
      <c r="J432" s="104" t="s">
        <v>219</v>
      </c>
      <c r="K432" s="394"/>
      <c r="L432" s="395"/>
      <c r="M432" s="395"/>
      <c r="N432" s="395"/>
      <c r="O432" s="395"/>
      <c r="P432" s="108"/>
      <c r="Q432" s="108"/>
      <c r="R432" s="108"/>
      <c r="S432" s="108"/>
      <c r="T432" s="108"/>
      <c r="U432" s="108"/>
      <c r="V432" s="108"/>
      <c r="W432" s="108"/>
      <c r="X432" s="108"/>
      <c r="Y432" s="108"/>
      <c r="Z432" s="108"/>
      <c r="AA432" s="108"/>
      <c r="AB432" s="108"/>
      <c r="AC432" s="108"/>
      <c r="AD432" s="109"/>
      <c r="AE432" s="109"/>
      <c r="AF432" s="109"/>
      <c r="AG432" s="109"/>
      <c r="AH432" s="109"/>
      <c r="AI432" s="109"/>
      <c r="AJ432" s="109"/>
      <c r="AK432" s="109"/>
      <c r="AL432" s="109"/>
      <c r="AM432" s="109"/>
      <c r="AN432" s="109"/>
      <c r="AO432" s="109"/>
      <c r="AP432" s="109"/>
      <c r="AQ432" s="108"/>
      <c r="AV432" s="108"/>
      <c r="AW432" s="109"/>
      <c r="AX432" s="109"/>
      <c r="AY432" s="109"/>
      <c r="AZ432" s="109"/>
      <c r="BA432" s="109"/>
      <c r="BB432" s="109"/>
      <c r="BC432" s="109"/>
      <c r="BD432" s="109"/>
      <c r="BE432" s="109"/>
      <c r="BF432" s="109"/>
      <c r="BG432" s="109"/>
      <c r="BH432" s="109"/>
      <c r="BI432" s="109"/>
      <c r="BO432" s="108"/>
      <c r="BP432" s="109"/>
      <c r="BQ432" s="109"/>
      <c r="BR432" s="109"/>
      <c r="BS432" s="109"/>
      <c r="BT432" s="109"/>
      <c r="BU432" s="109"/>
      <c r="BV432" s="109"/>
      <c r="BW432" s="109"/>
      <c r="BX432" s="109"/>
      <c r="BY432" s="109"/>
      <c r="BZ432" s="109"/>
      <c r="CA432" s="109"/>
      <c r="CB432" s="109"/>
      <c r="CH432" s="108"/>
      <c r="CI432" s="109"/>
      <c r="CJ432" s="109"/>
      <c r="CK432" s="109"/>
      <c r="CL432" s="109"/>
      <c r="CM432" s="109"/>
      <c r="CN432" s="109"/>
      <c r="CO432" s="109"/>
      <c r="CP432" s="109"/>
      <c r="CQ432" s="109"/>
      <c r="CR432" s="109"/>
      <c r="CS432" s="109"/>
      <c r="CT432" s="109"/>
      <c r="CU432" s="109"/>
      <c r="DA432" s="108"/>
      <c r="DB432" s="109"/>
      <c r="DC432" s="109"/>
      <c r="DD432" s="109"/>
      <c r="DE432" s="109"/>
      <c r="DF432" s="109"/>
      <c r="DG432" s="109"/>
      <c r="DH432" s="109"/>
      <c r="DI432" s="109"/>
      <c r="DJ432" s="109"/>
      <c r="DK432" s="109"/>
      <c r="DL432" s="109"/>
      <c r="DM432" s="109"/>
      <c r="DN432" s="109"/>
    </row>
    <row r="433" spans="1:118" hidden="1" outlineLevel="1">
      <c r="A433" s="404" t="s">
        <v>667</v>
      </c>
      <c r="B433" s="108" t="s">
        <v>656</v>
      </c>
      <c r="C433" s="108"/>
      <c r="D433" s="108"/>
      <c r="E433" s="108"/>
      <c r="F433" s="108"/>
      <c r="G433" s="108"/>
      <c r="H433" s="108"/>
      <c r="I433" s="108"/>
      <c r="J433" s="104" t="s">
        <v>219</v>
      </c>
      <c r="K433" s="394"/>
      <c r="L433" s="395"/>
      <c r="M433" s="395"/>
      <c r="N433" s="395"/>
      <c r="O433" s="395"/>
      <c r="P433" s="108"/>
      <c r="Q433" s="108"/>
      <c r="R433" s="108"/>
      <c r="S433" s="108"/>
      <c r="T433" s="108"/>
      <c r="U433" s="108"/>
      <c r="V433" s="108"/>
      <c r="W433" s="108"/>
      <c r="X433" s="108"/>
      <c r="Y433" s="108"/>
      <c r="Z433" s="108"/>
      <c r="AA433" s="108"/>
      <c r="AB433" s="108"/>
      <c r="AC433" s="108"/>
      <c r="AD433" s="109"/>
      <c r="AE433" s="109"/>
      <c r="AF433" s="109"/>
      <c r="AG433" s="109"/>
      <c r="AH433" s="109"/>
      <c r="AI433" s="109"/>
      <c r="AJ433" s="109"/>
      <c r="AK433" s="109"/>
      <c r="AL433" s="109"/>
      <c r="AM433" s="109"/>
      <c r="AN433" s="109"/>
      <c r="AO433" s="109"/>
      <c r="AP433" s="109"/>
      <c r="AQ433" s="108"/>
      <c r="AV433" s="108"/>
      <c r="AW433" s="109"/>
      <c r="AX433" s="109"/>
      <c r="AY433" s="109"/>
      <c r="AZ433" s="109"/>
      <c r="BA433" s="109"/>
      <c r="BB433" s="109"/>
      <c r="BC433" s="109"/>
      <c r="BD433" s="109"/>
      <c r="BE433" s="109"/>
      <c r="BF433" s="109"/>
      <c r="BG433" s="109"/>
      <c r="BH433" s="109"/>
      <c r="BI433" s="109"/>
      <c r="BO433" s="108"/>
      <c r="BP433" s="109"/>
      <c r="BQ433" s="109"/>
      <c r="BR433" s="109"/>
      <c r="BS433" s="109"/>
      <c r="BT433" s="109"/>
      <c r="BU433" s="109"/>
      <c r="BV433" s="109"/>
      <c r="BW433" s="109"/>
      <c r="BX433" s="109"/>
      <c r="BY433" s="109"/>
      <c r="BZ433" s="109"/>
      <c r="CA433" s="109"/>
      <c r="CB433" s="109"/>
      <c r="CH433" s="108"/>
      <c r="CI433" s="109"/>
      <c r="CJ433" s="109"/>
      <c r="CK433" s="109"/>
      <c r="CL433" s="109"/>
      <c r="CM433" s="109"/>
      <c r="CN433" s="109"/>
      <c r="CO433" s="109"/>
      <c r="CP433" s="109"/>
      <c r="CQ433" s="109"/>
      <c r="CR433" s="109"/>
      <c r="CS433" s="109"/>
      <c r="CT433" s="109"/>
      <c r="CU433" s="109"/>
      <c r="DA433" s="108"/>
      <c r="DB433" s="109"/>
      <c r="DC433" s="109"/>
      <c r="DD433" s="109"/>
      <c r="DE433" s="109"/>
      <c r="DF433" s="109"/>
      <c r="DG433" s="109"/>
      <c r="DH433" s="109"/>
      <c r="DI433" s="109"/>
      <c r="DJ433" s="109"/>
      <c r="DK433" s="109"/>
      <c r="DL433" s="109"/>
      <c r="DM433" s="109"/>
      <c r="DN433" s="109"/>
    </row>
    <row r="434" spans="1:118" hidden="1" outlineLevel="1">
      <c r="A434" s="405" t="str">
        <f>A433</f>
        <v>[ESO Affiliate or Related Undertaking that do not trade / transact with the ESO 1]</v>
      </c>
      <c r="B434" s="108" t="s">
        <v>639</v>
      </c>
      <c r="C434" s="108"/>
      <c r="D434" s="108"/>
      <c r="E434" s="108"/>
      <c r="F434" s="108"/>
      <c r="G434" s="108"/>
      <c r="H434" s="108"/>
      <c r="I434" s="108"/>
      <c r="J434" s="104" t="s">
        <v>219</v>
      </c>
      <c r="K434" s="394"/>
      <c r="L434" s="395"/>
      <c r="M434" s="395"/>
      <c r="N434" s="395"/>
      <c r="O434" s="395"/>
      <c r="P434" s="108"/>
      <c r="Q434" s="108"/>
      <c r="R434" s="108"/>
      <c r="S434" s="108"/>
      <c r="T434" s="108"/>
      <c r="U434" s="108"/>
      <c r="V434" s="108"/>
      <c r="W434" s="108"/>
      <c r="X434" s="108"/>
      <c r="Y434" s="108"/>
      <c r="Z434" s="108"/>
      <c r="AA434" s="108"/>
      <c r="AB434" s="108"/>
      <c r="AC434" s="108"/>
      <c r="AD434" s="109"/>
      <c r="AE434" s="109"/>
      <c r="AF434" s="109"/>
      <c r="AG434" s="109"/>
      <c r="AH434" s="109"/>
      <c r="AI434" s="109"/>
      <c r="AJ434" s="109"/>
      <c r="AK434" s="109"/>
      <c r="AL434" s="109"/>
      <c r="AM434" s="109"/>
      <c r="AN434" s="109"/>
      <c r="AO434" s="109"/>
      <c r="AP434" s="109"/>
      <c r="AQ434" s="108"/>
      <c r="AV434" s="108"/>
      <c r="AW434" s="109"/>
      <c r="AX434" s="109"/>
      <c r="AY434" s="109"/>
      <c r="AZ434" s="109"/>
      <c r="BA434" s="109"/>
      <c r="BB434" s="109"/>
      <c r="BC434" s="109"/>
      <c r="BD434" s="109"/>
      <c r="BE434" s="109"/>
      <c r="BF434" s="109"/>
      <c r="BG434" s="109"/>
      <c r="BH434" s="109"/>
      <c r="BI434" s="109"/>
      <c r="BO434" s="108"/>
      <c r="BP434" s="109"/>
      <c r="BQ434" s="109"/>
      <c r="BR434" s="109"/>
      <c r="BS434" s="109"/>
      <c r="BT434" s="109"/>
      <c r="BU434" s="109"/>
      <c r="BV434" s="109"/>
      <c r="BW434" s="109"/>
      <c r="BX434" s="109"/>
      <c r="BY434" s="109"/>
      <c r="BZ434" s="109"/>
      <c r="CA434" s="109"/>
      <c r="CB434" s="109"/>
      <c r="CH434" s="108"/>
      <c r="CI434" s="109"/>
      <c r="CJ434" s="109"/>
      <c r="CK434" s="109"/>
      <c r="CL434" s="109"/>
      <c r="CM434" s="109"/>
      <c r="CN434" s="109"/>
      <c r="CO434" s="109"/>
      <c r="CP434" s="109"/>
      <c r="CQ434" s="109"/>
      <c r="CR434" s="109"/>
      <c r="CS434" s="109"/>
      <c r="CT434" s="109"/>
      <c r="CU434" s="109"/>
      <c r="DA434" s="108"/>
      <c r="DB434" s="109"/>
      <c r="DC434" s="109"/>
      <c r="DD434" s="109"/>
      <c r="DE434" s="109"/>
      <c r="DF434" s="109"/>
      <c r="DG434" s="109"/>
      <c r="DH434" s="109"/>
      <c r="DI434" s="109"/>
      <c r="DJ434" s="109"/>
      <c r="DK434" s="109"/>
      <c r="DL434" s="109"/>
      <c r="DM434" s="109"/>
      <c r="DN434" s="109"/>
    </row>
    <row r="435" spans="1:118" hidden="1" outlineLevel="1">
      <c r="A435" s="405" t="str">
        <f>A433</f>
        <v>[ESO Affiliate or Related Undertaking that do not trade / transact with the ESO 1]</v>
      </c>
      <c r="B435" s="108" t="s">
        <v>657</v>
      </c>
      <c r="C435" s="108"/>
      <c r="D435" s="108"/>
      <c r="E435" s="108"/>
      <c r="F435" s="108"/>
      <c r="G435" s="108"/>
      <c r="H435" s="108"/>
      <c r="I435" s="108"/>
      <c r="J435" s="104" t="s">
        <v>207</v>
      </c>
      <c r="K435" s="402">
        <f t="shared" ref="K435:O435" si="171">IFERROR(K434/K433,0)</f>
        <v>0</v>
      </c>
      <c r="L435" s="403">
        <f t="shared" si="171"/>
        <v>0</v>
      </c>
      <c r="M435" s="403">
        <f t="shared" si="171"/>
        <v>0</v>
      </c>
      <c r="N435" s="403">
        <f t="shared" si="171"/>
        <v>0</v>
      </c>
      <c r="O435" s="403">
        <f t="shared" si="171"/>
        <v>0</v>
      </c>
      <c r="P435" s="108"/>
      <c r="Q435" s="108"/>
      <c r="R435" s="108"/>
      <c r="S435" s="108"/>
      <c r="T435" s="108"/>
      <c r="U435" s="108"/>
      <c r="V435" s="108"/>
      <c r="W435" s="108"/>
      <c r="X435" s="108"/>
      <c r="Y435" s="108"/>
      <c r="Z435" s="108"/>
      <c r="AA435" s="108"/>
      <c r="AB435" s="108"/>
      <c r="AC435" s="108"/>
      <c r="AD435" s="109"/>
      <c r="AE435" s="109"/>
      <c r="AF435" s="109"/>
      <c r="AG435" s="109"/>
      <c r="AH435" s="109"/>
      <c r="AI435" s="109"/>
      <c r="AJ435" s="109"/>
      <c r="AK435" s="109"/>
      <c r="AL435" s="109"/>
      <c r="AM435" s="109"/>
      <c r="AN435" s="109"/>
      <c r="AO435" s="109"/>
      <c r="AP435" s="109"/>
      <c r="AQ435" s="108"/>
      <c r="AV435" s="108"/>
      <c r="AW435" s="109"/>
      <c r="AX435" s="109"/>
      <c r="AY435" s="109"/>
      <c r="AZ435" s="109"/>
      <c r="BA435" s="109"/>
      <c r="BB435" s="109"/>
      <c r="BC435" s="109"/>
      <c r="BD435" s="109"/>
      <c r="BE435" s="109"/>
      <c r="BF435" s="109"/>
      <c r="BG435" s="109"/>
      <c r="BH435" s="109"/>
      <c r="BI435" s="109"/>
      <c r="BO435" s="108"/>
      <c r="BP435" s="109"/>
      <c r="BQ435" s="109"/>
      <c r="BR435" s="109"/>
      <c r="BS435" s="109"/>
      <c r="BT435" s="109"/>
      <c r="BU435" s="109"/>
      <c r="BV435" s="109"/>
      <c r="BW435" s="109"/>
      <c r="BX435" s="109"/>
      <c r="BY435" s="109"/>
      <c r="BZ435" s="109"/>
      <c r="CA435" s="109"/>
      <c r="CB435" s="109"/>
      <c r="CH435" s="108"/>
      <c r="CI435" s="109"/>
      <c r="CJ435" s="109"/>
      <c r="CK435" s="109"/>
      <c r="CL435" s="109"/>
      <c r="CM435" s="109"/>
      <c r="CN435" s="109"/>
      <c r="CO435" s="109"/>
      <c r="CP435" s="109"/>
      <c r="CQ435" s="109"/>
      <c r="CR435" s="109"/>
      <c r="CS435" s="109"/>
      <c r="CT435" s="109"/>
      <c r="CU435" s="109"/>
      <c r="DA435" s="108"/>
      <c r="DB435" s="109"/>
      <c r="DC435" s="109"/>
      <c r="DD435" s="109"/>
      <c r="DE435" s="109"/>
      <c r="DF435" s="109"/>
      <c r="DG435" s="109"/>
      <c r="DH435" s="109"/>
      <c r="DI435" s="109"/>
      <c r="DJ435" s="109"/>
      <c r="DK435" s="109"/>
      <c r="DL435" s="109"/>
      <c r="DM435" s="109"/>
      <c r="DN435" s="109"/>
    </row>
    <row r="436" spans="1:118" hidden="1" outlineLevel="1">
      <c r="A436" s="404" t="s">
        <v>668</v>
      </c>
      <c r="B436" s="108" t="s">
        <v>656</v>
      </c>
      <c r="C436" s="108"/>
      <c r="D436" s="108"/>
      <c r="E436" s="108"/>
      <c r="F436" s="108"/>
      <c r="G436" s="108"/>
      <c r="H436" s="108"/>
      <c r="I436" s="108"/>
      <c r="J436" s="104" t="s">
        <v>219</v>
      </c>
      <c r="K436" s="394"/>
      <c r="L436" s="395"/>
      <c r="M436" s="395"/>
      <c r="N436" s="395"/>
      <c r="O436" s="395"/>
      <c r="P436" s="108"/>
      <c r="Q436" s="108"/>
      <c r="R436" s="108"/>
      <c r="S436" s="108"/>
      <c r="T436" s="108"/>
      <c r="U436" s="108"/>
      <c r="V436" s="108"/>
      <c r="W436" s="108"/>
      <c r="X436" s="108"/>
      <c r="Y436" s="108"/>
      <c r="Z436" s="108"/>
      <c r="AA436" s="108"/>
      <c r="AB436" s="108"/>
      <c r="AC436" s="108"/>
      <c r="AD436" s="109"/>
      <c r="AE436" s="109"/>
      <c r="AF436" s="109"/>
      <c r="AG436" s="109"/>
      <c r="AH436" s="109"/>
      <c r="AI436" s="109"/>
      <c r="AJ436" s="109"/>
      <c r="AK436" s="109"/>
      <c r="AL436" s="109"/>
      <c r="AM436" s="109"/>
      <c r="AN436" s="109"/>
      <c r="AO436" s="109"/>
      <c r="AP436" s="109"/>
      <c r="AQ436" s="108"/>
      <c r="AV436" s="108"/>
      <c r="AW436" s="109"/>
      <c r="AX436" s="109"/>
      <c r="AY436" s="109"/>
      <c r="AZ436" s="109"/>
      <c r="BA436" s="109"/>
      <c r="BB436" s="109"/>
      <c r="BC436" s="109"/>
      <c r="BD436" s="109"/>
      <c r="BE436" s="109"/>
      <c r="BF436" s="109"/>
      <c r="BG436" s="109"/>
      <c r="BH436" s="109"/>
      <c r="BI436" s="109"/>
      <c r="BO436" s="108"/>
      <c r="BP436" s="109"/>
      <c r="BQ436" s="109"/>
      <c r="BR436" s="109"/>
      <c r="BS436" s="109"/>
      <c r="BT436" s="109"/>
      <c r="BU436" s="109"/>
      <c r="BV436" s="109"/>
      <c r="BW436" s="109"/>
      <c r="BX436" s="109"/>
      <c r="BY436" s="109"/>
      <c r="BZ436" s="109"/>
      <c r="CA436" s="109"/>
      <c r="CB436" s="109"/>
      <c r="CH436" s="108"/>
      <c r="CI436" s="109"/>
      <c r="CJ436" s="109"/>
      <c r="CK436" s="109"/>
      <c r="CL436" s="109"/>
      <c r="CM436" s="109"/>
      <c r="CN436" s="109"/>
      <c r="CO436" s="109"/>
      <c r="CP436" s="109"/>
      <c r="CQ436" s="109"/>
      <c r="CR436" s="109"/>
      <c r="CS436" s="109"/>
      <c r="CT436" s="109"/>
      <c r="CU436" s="109"/>
      <c r="DA436" s="108"/>
      <c r="DB436" s="109"/>
      <c r="DC436" s="109"/>
      <c r="DD436" s="109"/>
      <c r="DE436" s="109"/>
      <c r="DF436" s="109"/>
      <c r="DG436" s="109"/>
      <c r="DH436" s="109"/>
      <c r="DI436" s="109"/>
      <c r="DJ436" s="109"/>
      <c r="DK436" s="109"/>
      <c r="DL436" s="109"/>
      <c r="DM436" s="109"/>
      <c r="DN436" s="109"/>
    </row>
    <row r="437" spans="1:118" hidden="1" outlineLevel="1">
      <c r="A437" s="405" t="str">
        <f>A436</f>
        <v>[ESO Affiliate or Related Undertaking that do not trade / transact with the ESO 2]</v>
      </c>
      <c r="B437" s="108" t="s">
        <v>639</v>
      </c>
      <c r="C437" s="108"/>
      <c r="D437" s="108"/>
      <c r="E437" s="108"/>
      <c r="F437" s="108"/>
      <c r="G437" s="108"/>
      <c r="H437" s="108"/>
      <c r="I437" s="108"/>
      <c r="J437" s="104" t="s">
        <v>219</v>
      </c>
      <c r="K437" s="394"/>
      <c r="L437" s="395"/>
      <c r="M437" s="395"/>
      <c r="N437" s="395"/>
      <c r="O437" s="395"/>
      <c r="P437" s="108"/>
      <c r="Q437" s="108"/>
      <c r="R437" s="108"/>
      <c r="S437" s="108"/>
      <c r="T437" s="108"/>
      <c r="U437" s="108"/>
      <c r="V437" s="108"/>
      <c r="W437" s="108"/>
      <c r="X437" s="108"/>
      <c r="Y437" s="108"/>
      <c r="Z437" s="108"/>
      <c r="AA437" s="108"/>
      <c r="AB437" s="108"/>
      <c r="AC437" s="108"/>
      <c r="AD437" s="109"/>
      <c r="AE437" s="109"/>
      <c r="AF437" s="109"/>
      <c r="AG437" s="109"/>
      <c r="AH437" s="109"/>
      <c r="AI437" s="109"/>
      <c r="AJ437" s="109"/>
      <c r="AK437" s="109"/>
      <c r="AL437" s="109"/>
      <c r="AM437" s="109"/>
      <c r="AN437" s="109"/>
      <c r="AO437" s="109"/>
      <c r="AP437" s="109"/>
      <c r="AQ437" s="108"/>
      <c r="AV437" s="108"/>
      <c r="AW437" s="109"/>
      <c r="AX437" s="109"/>
      <c r="AY437" s="109"/>
      <c r="AZ437" s="109"/>
      <c r="BA437" s="109"/>
      <c r="BB437" s="109"/>
      <c r="BC437" s="109"/>
      <c r="BD437" s="109"/>
      <c r="BE437" s="109"/>
      <c r="BF437" s="109"/>
      <c r="BG437" s="109"/>
      <c r="BH437" s="109"/>
      <c r="BI437" s="109"/>
      <c r="BO437" s="108"/>
      <c r="BP437" s="109"/>
      <c r="BQ437" s="109"/>
      <c r="BR437" s="109"/>
      <c r="BS437" s="109"/>
      <c r="BT437" s="109"/>
      <c r="BU437" s="109"/>
      <c r="BV437" s="109"/>
      <c r="BW437" s="109"/>
      <c r="BX437" s="109"/>
      <c r="BY437" s="109"/>
      <c r="BZ437" s="109"/>
      <c r="CA437" s="109"/>
      <c r="CB437" s="109"/>
      <c r="CH437" s="108"/>
      <c r="CI437" s="109"/>
      <c r="CJ437" s="109"/>
      <c r="CK437" s="109"/>
      <c r="CL437" s="109"/>
      <c r="CM437" s="109"/>
      <c r="CN437" s="109"/>
      <c r="CO437" s="109"/>
      <c r="CP437" s="109"/>
      <c r="CQ437" s="109"/>
      <c r="CR437" s="109"/>
      <c r="CS437" s="109"/>
      <c r="CT437" s="109"/>
      <c r="CU437" s="109"/>
      <c r="DA437" s="108"/>
      <c r="DB437" s="109"/>
      <c r="DC437" s="109"/>
      <c r="DD437" s="109"/>
      <c r="DE437" s="109"/>
      <c r="DF437" s="109"/>
      <c r="DG437" s="109"/>
      <c r="DH437" s="109"/>
      <c r="DI437" s="109"/>
      <c r="DJ437" s="109"/>
      <c r="DK437" s="109"/>
      <c r="DL437" s="109"/>
      <c r="DM437" s="109"/>
      <c r="DN437" s="109"/>
    </row>
    <row r="438" spans="1:118" hidden="1" outlineLevel="1">
      <c r="A438" s="405" t="str">
        <f>A436</f>
        <v>[ESO Affiliate or Related Undertaking that do not trade / transact with the ESO 2]</v>
      </c>
      <c r="B438" s="108" t="s">
        <v>657</v>
      </c>
      <c r="C438" s="108"/>
      <c r="D438" s="108"/>
      <c r="E438" s="108"/>
      <c r="F438" s="108"/>
      <c r="G438" s="108"/>
      <c r="H438" s="108"/>
      <c r="I438" s="108"/>
      <c r="J438" s="104" t="s">
        <v>207</v>
      </c>
      <c r="K438" s="402">
        <f t="shared" ref="K438:O438" si="172">IFERROR(K437/K436,0)</f>
        <v>0</v>
      </c>
      <c r="L438" s="403">
        <f t="shared" si="172"/>
        <v>0</v>
      </c>
      <c r="M438" s="403">
        <f t="shared" si="172"/>
        <v>0</v>
      </c>
      <c r="N438" s="403">
        <f t="shared" si="172"/>
        <v>0</v>
      </c>
      <c r="O438" s="403">
        <f t="shared" si="172"/>
        <v>0</v>
      </c>
      <c r="P438" s="108"/>
      <c r="Q438" s="108"/>
      <c r="R438" s="108"/>
      <c r="S438" s="108"/>
      <c r="T438" s="108"/>
      <c r="U438" s="108"/>
      <c r="V438" s="108"/>
      <c r="W438" s="108"/>
      <c r="X438" s="108"/>
      <c r="Y438" s="108"/>
      <c r="Z438" s="108"/>
      <c r="AA438" s="108"/>
      <c r="AB438" s="108"/>
      <c r="AC438" s="108"/>
      <c r="AD438" s="109"/>
      <c r="AE438" s="109"/>
      <c r="AF438" s="109"/>
      <c r="AG438" s="109"/>
      <c r="AH438" s="109"/>
      <c r="AI438" s="109"/>
      <c r="AJ438" s="109"/>
      <c r="AK438" s="109"/>
      <c r="AL438" s="109"/>
      <c r="AM438" s="109"/>
      <c r="AN438" s="109"/>
      <c r="AO438" s="109"/>
      <c r="AP438" s="109"/>
      <c r="AQ438" s="108"/>
      <c r="AV438" s="108"/>
      <c r="AW438" s="109"/>
      <c r="AX438" s="109"/>
      <c r="AY438" s="109"/>
      <c r="AZ438" s="109"/>
      <c r="BA438" s="109"/>
      <c r="BB438" s="109"/>
      <c r="BC438" s="109"/>
      <c r="BD438" s="109"/>
      <c r="BE438" s="109"/>
      <c r="BF438" s="109"/>
      <c r="BG438" s="109"/>
      <c r="BH438" s="109"/>
      <c r="BI438" s="109"/>
      <c r="BO438" s="108"/>
      <c r="BP438" s="109"/>
      <c r="BQ438" s="109"/>
      <c r="BR438" s="109"/>
      <c r="BS438" s="109"/>
      <c r="BT438" s="109"/>
      <c r="BU438" s="109"/>
      <c r="BV438" s="109"/>
      <c r="BW438" s="109"/>
      <c r="BX438" s="109"/>
      <c r="BY438" s="109"/>
      <c r="BZ438" s="109"/>
      <c r="CA438" s="109"/>
      <c r="CB438" s="109"/>
      <c r="CH438" s="108"/>
      <c r="CI438" s="109"/>
      <c r="CJ438" s="109"/>
      <c r="CK438" s="109"/>
      <c r="CL438" s="109"/>
      <c r="CM438" s="109"/>
      <c r="CN438" s="109"/>
      <c r="CO438" s="109"/>
      <c r="CP438" s="109"/>
      <c r="CQ438" s="109"/>
      <c r="CR438" s="109"/>
      <c r="CS438" s="109"/>
      <c r="CT438" s="109"/>
      <c r="CU438" s="109"/>
      <c r="DA438" s="108"/>
      <c r="DB438" s="109"/>
      <c r="DC438" s="109"/>
      <c r="DD438" s="109"/>
      <c r="DE438" s="109"/>
      <c r="DF438" s="109"/>
      <c r="DG438" s="109"/>
      <c r="DH438" s="109"/>
      <c r="DI438" s="109"/>
      <c r="DJ438" s="109"/>
      <c r="DK438" s="109"/>
      <c r="DL438" s="109"/>
      <c r="DM438" s="109"/>
      <c r="DN438" s="109"/>
    </row>
    <row r="439" spans="1:118" hidden="1" outlineLevel="1">
      <c r="A439" s="404" t="s">
        <v>669</v>
      </c>
      <c r="B439" s="108" t="s">
        <v>656</v>
      </c>
      <c r="C439" s="108"/>
      <c r="D439" s="108"/>
      <c r="E439" s="108"/>
      <c r="F439" s="108"/>
      <c r="G439" s="108"/>
      <c r="H439" s="108"/>
      <c r="I439" s="108"/>
      <c r="J439" s="104" t="s">
        <v>219</v>
      </c>
      <c r="K439" s="394"/>
      <c r="L439" s="395"/>
      <c r="M439" s="395"/>
      <c r="N439" s="395"/>
      <c r="O439" s="395"/>
      <c r="P439" s="108"/>
      <c r="Q439" s="108"/>
      <c r="R439" s="108"/>
      <c r="S439" s="108"/>
      <c r="T439" s="108"/>
      <c r="U439" s="108"/>
      <c r="V439" s="108"/>
      <c r="W439" s="108"/>
      <c r="X439" s="108"/>
      <c r="Y439" s="108"/>
      <c r="Z439" s="108"/>
      <c r="AA439" s="108"/>
      <c r="AB439" s="108"/>
      <c r="AC439" s="108"/>
      <c r="AD439" s="109"/>
      <c r="AE439" s="109"/>
      <c r="AF439" s="109"/>
      <c r="AG439" s="109"/>
      <c r="AH439" s="109"/>
      <c r="AI439" s="109"/>
      <c r="AJ439" s="109"/>
      <c r="AK439" s="109"/>
      <c r="AL439" s="109"/>
      <c r="AM439" s="109"/>
      <c r="AN439" s="109"/>
      <c r="AO439" s="109"/>
      <c r="AP439" s="109"/>
      <c r="AQ439" s="108"/>
      <c r="AV439" s="108"/>
      <c r="AW439" s="109"/>
      <c r="AX439" s="109"/>
      <c r="AY439" s="109"/>
      <c r="AZ439" s="109"/>
      <c r="BA439" s="109"/>
      <c r="BB439" s="109"/>
      <c r="BC439" s="109"/>
      <c r="BD439" s="109"/>
      <c r="BE439" s="109"/>
      <c r="BF439" s="109"/>
      <c r="BG439" s="109"/>
      <c r="BH439" s="109"/>
      <c r="BI439" s="109"/>
      <c r="BO439" s="108"/>
      <c r="BP439" s="109"/>
      <c r="BQ439" s="109"/>
      <c r="BR439" s="109"/>
      <c r="BS439" s="109"/>
      <c r="BT439" s="109"/>
      <c r="BU439" s="109"/>
      <c r="BV439" s="109"/>
      <c r="BW439" s="109"/>
      <c r="BX439" s="109"/>
      <c r="BY439" s="109"/>
      <c r="BZ439" s="109"/>
      <c r="CA439" s="109"/>
      <c r="CB439" s="109"/>
      <c r="CH439" s="108"/>
      <c r="CI439" s="109"/>
      <c r="CJ439" s="109"/>
      <c r="CK439" s="109"/>
      <c r="CL439" s="109"/>
      <c r="CM439" s="109"/>
      <c r="CN439" s="109"/>
      <c r="CO439" s="109"/>
      <c r="CP439" s="109"/>
      <c r="CQ439" s="109"/>
      <c r="CR439" s="109"/>
      <c r="CS439" s="109"/>
      <c r="CT439" s="109"/>
      <c r="CU439" s="109"/>
      <c r="DA439" s="108"/>
      <c r="DB439" s="109"/>
      <c r="DC439" s="109"/>
      <c r="DD439" s="109"/>
      <c r="DE439" s="109"/>
      <c r="DF439" s="109"/>
      <c r="DG439" s="109"/>
      <c r="DH439" s="109"/>
      <c r="DI439" s="109"/>
      <c r="DJ439" s="109"/>
      <c r="DK439" s="109"/>
      <c r="DL439" s="109"/>
      <c r="DM439" s="109"/>
      <c r="DN439" s="109"/>
    </row>
    <row r="440" spans="1:118" hidden="1" outlineLevel="1">
      <c r="A440" s="405" t="str">
        <f>A439</f>
        <v>[ESO Affiliate or Related Undertaking that do not trade / transact with the ESO 3]</v>
      </c>
      <c r="B440" s="108" t="s">
        <v>639</v>
      </c>
      <c r="C440" s="108"/>
      <c r="D440" s="108"/>
      <c r="E440" s="108"/>
      <c r="F440" s="108"/>
      <c r="G440" s="108"/>
      <c r="H440" s="108"/>
      <c r="I440" s="108"/>
      <c r="J440" s="104" t="s">
        <v>219</v>
      </c>
      <c r="K440" s="394"/>
      <c r="L440" s="395"/>
      <c r="M440" s="395"/>
      <c r="N440" s="395"/>
      <c r="O440" s="395"/>
      <c r="P440" s="108"/>
      <c r="Q440" s="108"/>
      <c r="R440" s="108"/>
      <c r="S440" s="108"/>
      <c r="T440" s="108"/>
      <c r="U440" s="108"/>
      <c r="V440" s="108"/>
      <c r="W440" s="108"/>
      <c r="X440" s="108"/>
      <c r="Y440" s="108"/>
      <c r="Z440" s="108"/>
      <c r="AA440" s="108"/>
      <c r="AB440" s="108"/>
      <c r="AC440" s="108"/>
      <c r="AD440" s="109"/>
      <c r="AE440" s="109"/>
      <c r="AF440" s="109"/>
      <c r="AG440" s="109"/>
      <c r="AH440" s="109"/>
      <c r="AI440" s="109"/>
      <c r="AJ440" s="109"/>
      <c r="AK440" s="109"/>
      <c r="AL440" s="109"/>
      <c r="AM440" s="109"/>
      <c r="AN440" s="109"/>
      <c r="AO440" s="109"/>
      <c r="AP440" s="109"/>
      <c r="AQ440" s="108"/>
      <c r="AV440" s="108"/>
      <c r="AW440" s="109"/>
      <c r="AX440" s="109"/>
      <c r="AY440" s="109"/>
      <c r="AZ440" s="109"/>
      <c r="BA440" s="109"/>
      <c r="BB440" s="109"/>
      <c r="BC440" s="109"/>
      <c r="BD440" s="109"/>
      <c r="BE440" s="109"/>
      <c r="BF440" s="109"/>
      <c r="BG440" s="109"/>
      <c r="BH440" s="109"/>
      <c r="BI440" s="109"/>
      <c r="BO440" s="108"/>
      <c r="BP440" s="109"/>
      <c r="BQ440" s="109"/>
      <c r="BR440" s="109"/>
      <c r="BS440" s="109"/>
      <c r="BT440" s="109"/>
      <c r="BU440" s="109"/>
      <c r="BV440" s="109"/>
      <c r="BW440" s="109"/>
      <c r="BX440" s="109"/>
      <c r="BY440" s="109"/>
      <c r="BZ440" s="109"/>
      <c r="CA440" s="109"/>
      <c r="CB440" s="109"/>
      <c r="CH440" s="108"/>
      <c r="CI440" s="109"/>
      <c r="CJ440" s="109"/>
      <c r="CK440" s="109"/>
      <c r="CL440" s="109"/>
      <c r="CM440" s="109"/>
      <c r="CN440" s="109"/>
      <c r="CO440" s="109"/>
      <c r="CP440" s="109"/>
      <c r="CQ440" s="109"/>
      <c r="CR440" s="109"/>
      <c r="CS440" s="109"/>
      <c r="CT440" s="109"/>
      <c r="CU440" s="109"/>
      <c r="DA440" s="108"/>
      <c r="DB440" s="109"/>
      <c r="DC440" s="109"/>
      <c r="DD440" s="109"/>
      <c r="DE440" s="109"/>
      <c r="DF440" s="109"/>
      <c r="DG440" s="109"/>
      <c r="DH440" s="109"/>
      <c r="DI440" s="109"/>
      <c r="DJ440" s="109"/>
      <c r="DK440" s="109"/>
      <c r="DL440" s="109"/>
      <c r="DM440" s="109"/>
      <c r="DN440" s="109"/>
    </row>
    <row r="441" spans="1:118" hidden="1" outlineLevel="1">
      <c r="A441" s="405" t="str">
        <f>A439</f>
        <v>[ESO Affiliate or Related Undertaking that do not trade / transact with the ESO 3]</v>
      </c>
      <c r="B441" s="108" t="s">
        <v>657</v>
      </c>
      <c r="C441" s="108"/>
      <c r="D441" s="108"/>
      <c r="E441" s="108"/>
      <c r="F441" s="108"/>
      <c r="G441" s="108"/>
      <c r="H441" s="108"/>
      <c r="I441" s="108"/>
      <c r="J441" s="104" t="s">
        <v>207</v>
      </c>
      <c r="K441" s="402">
        <f t="shared" ref="K441:O441" si="173">IFERROR(K440/K439,0)</f>
        <v>0</v>
      </c>
      <c r="L441" s="403">
        <f t="shared" si="173"/>
        <v>0</v>
      </c>
      <c r="M441" s="403">
        <f t="shared" si="173"/>
        <v>0</v>
      </c>
      <c r="N441" s="403">
        <f t="shared" si="173"/>
        <v>0</v>
      </c>
      <c r="O441" s="403">
        <f t="shared" si="173"/>
        <v>0</v>
      </c>
      <c r="P441" s="108"/>
      <c r="Q441" s="108"/>
      <c r="R441" s="108"/>
      <c r="S441" s="108"/>
      <c r="T441" s="108"/>
      <c r="U441" s="108"/>
      <c r="V441" s="108"/>
      <c r="W441" s="108"/>
      <c r="X441" s="108"/>
      <c r="Y441" s="108"/>
      <c r="Z441" s="108"/>
      <c r="AA441" s="108"/>
      <c r="AB441" s="108"/>
      <c r="AC441" s="108"/>
      <c r="AD441" s="109"/>
      <c r="AE441" s="109"/>
      <c r="AF441" s="109"/>
      <c r="AG441" s="109"/>
      <c r="AH441" s="109"/>
      <c r="AI441" s="109"/>
      <c r="AJ441" s="109"/>
      <c r="AK441" s="109"/>
      <c r="AL441" s="109"/>
      <c r="AM441" s="109"/>
      <c r="AN441" s="109"/>
      <c r="AO441" s="109"/>
      <c r="AP441" s="109"/>
      <c r="AQ441" s="108"/>
      <c r="AV441" s="108"/>
      <c r="AW441" s="109"/>
      <c r="AX441" s="109"/>
      <c r="AY441" s="109"/>
      <c r="AZ441" s="109"/>
      <c r="BA441" s="109"/>
      <c r="BB441" s="109"/>
      <c r="BC441" s="109"/>
      <c r="BD441" s="109"/>
      <c r="BE441" s="109"/>
      <c r="BF441" s="109"/>
      <c r="BG441" s="109"/>
      <c r="BH441" s="109"/>
      <c r="BI441" s="109"/>
      <c r="BO441" s="108"/>
      <c r="BP441" s="109"/>
      <c r="BQ441" s="109"/>
      <c r="BR441" s="109"/>
      <c r="BS441" s="109"/>
      <c r="BT441" s="109"/>
      <c r="BU441" s="109"/>
      <c r="BV441" s="109"/>
      <c r="BW441" s="109"/>
      <c r="BX441" s="109"/>
      <c r="BY441" s="109"/>
      <c r="BZ441" s="109"/>
      <c r="CA441" s="109"/>
      <c r="CB441" s="109"/>
      <c r="CH441" s="108"/>
      <c r="CI441" s="109"/>
      <c r="CJ441" s="109"/>
      <c r="CK441" s="109"/>
      <c r="CL441" s="109"/>
      <c r="CM441" s="109"/>
      <c r="CN441" s="109"/>
      <c r="CO441" s="109"/>
      <c r="CP441" s="109"/>
      <c r="CQ441" s="109"/>
      <c r="CR441" s="109"/>
      <c r="CS441" s="109"/>
      <c r="CT441" s="109"/>
      <c r="CU441" s="109"/>
      <c r="DA441" s="108"/>
      <c r="DB441" s="109"/>
      <c r="DC441" s="109"/>
      <c r="DD441" s="109"/>
      <c r="DE441" s="109"/>
      <c r="DF441" s="109"/>
      <c r="DG441" s="109"/>
      <c r="DH441" s="109"/>
      <c r="DI441" s="109"/>
      <c r="DJ441" s="109"/>
      <c r="DK441" s="109"/>
      <c r="DL441" s="109"/>
      <c r="DM441" s="109"/>
      <c r="DN441" s="109"/>
    </row>
    <row r="442" spans="1:118" hidden="1" outlineLevel="1">
      <c r="A442" s="404" t="s">
        <v>662</v>
      </c>
      <c r="B442" s="108" t="s">
        <v>656</v>
      </c>
      <c r="C442" s="108"/>
      <c r="D442" s="108"/>
      <c r="E442" s="108"/>
      <c r="F442" s="108"/>
      <c r="G442" s="108"/>
      <c r="H442" s="108"/>
      <c r="I442" s="108"/>
      <c r="J442" s="104" t="s">
        <v>219</v>
      </c>
      <c r="K442" s="394"/>
      <c r="L442" s="395"/>
      <c r="M442" s="395"/>
      <c r="N442" s="395"/>
      <c r="O442" s="395"/>
      <c r="P442" s="108"/>
      <c r="Q442" s="108"/>
      <c r="R442" s="108"/>
      <c r="S442" s="108"/>
      <c r="T442" s="108"/>
      <c r="U442" s="108"/>
      <c r="V442" s="108"/>
      <c r="W442" s="108"/>
      <c r="X442" s="108"/>
      <c r="Y442" s="108"/>
      <c r="Z442" s="108"/>
      <c r="AA442" s="108"/>
      <c r="AB442" s="108"/>
      <c r="AC442" s="108"/>
      <c r="AD442" s="109"/>
      <c r="AE442" s="109"/>
      <c r="AF442" s="109"/>
      <c r="AG442" s="109"/>
      <c r="AH442" s="109"/>
      <c r="AI442" s="109"/>
      <c r="AJ442" s="109"/>
      <c r="AK442" s="109"/>
      <c r="AL442" s="109"/>
      <c r="AM442" s="109"/>
      <c r="AN442" s="109"/>
      <c r="AO442" s="109"/>
      <c r="AP442" s="109"/>
      <c r="AQ442" s="108"/>
      <c r="AV442" s="108"/>
      <c r="AW442" s="109"/>
      <c r="AX442" s="109"/>
      <c r="AY442" s="109"/>
      <c r="AZ442" s="109"/>
      <c r="BA442" s="109"/>
      <c r="BB442" s="109"/>
      <c r="BC442" s="109"/>
      <c r="BD442" s="109"/>
      <c r="BE442" s="109"/>
      <c r="BF442" s="109"/>
      <c r="BG442" s="109"/>
      <c r="BH442" s="109"/>
      <c r="BI442" s="109"/>
      <c r="BO442" s="108"/>
      <c r="BP442" s="109"/>
      <c r="BQ442" s="109"/>
      <c r="BR442" s="109"/>
      <c r="BS442" s="109"/>
      <c r="BT442" s="109"/>
      <c r="BU442" s="109"/>
      <c r="BV442" s="109"/>
      <c r="BW442" s="109"/>
      <c r="BX442" s="109"/>
      <c r="BY442" s="109"/>
      <c r="BZ442" s="109"/>
      <c r="CA442" s="109"/>
      <c r="CB442" s="109"/>
      <c r="CH442" s="108"/>
      <c r="CI442" s="109"/>
      <c r="CJ442" s="109"/>
      <c r="CK442" s="109"/>
      <c r="CL442" s="109"/>
      <c r="CM442" s="109"/>
      <c r="CN442" s="109"/>
      <c r="CO442" s="109"/>
      <c r="CP442" s="109"/>
      <c r="CQ442" s="109"/>
      <c r="CR442" s="109"/>
      <c r="CS442" s="109"/>
      <c r="CT442" s="109"/>
      <c r="CU442" s="109"/>
      <c r="DA442" s="108"/>
      <c r="DB442" s="109"/>
      <c r="DC442" s="109"/>
      <c r="DD442" s="109"/>
      <c r="DE442" s="109"/>
      <c r="DF442" s="109"/>
      <c r="DG442" s="109"/>
      <c r="DH442" s="109"/>
      <c r="DI442" s="109"/>
      <c r="DJ442" s="109"/>
      <c r="DK442" s="109"/>
      <c r="DL442" s="109"/>
      <c r="DM442" s="109"/>
      <c r="DN442" s="109"/>
    </row>
    <row r="443" spans="1:118" hidden="1" outlineLevel="1">
      <c r="A443" s="405" t="str">
        <f>A442</f>
        <v>[ESO Affiliate or Related Undertaking that do not trade / transact with the ESO 4]</v>
      </c>
      <c r="B443" s="108" t="s">
        <v>639</v>
      </c>
      <c r="C443" s="108"/>
      <c r="D443" s="108"/>
      <c r="E443" s="108"/>
      <c r="F443" s="108"/>
      <c r="G443" s="108"/>
      <c r="H443" s="108"/>
      <c r="I443" s="108"/>
      <c r="J443" s="104" t="s">
        <v>219</v>
      </c>
      <c r="K443" s="394"/>
      <c r="L443" s="395"/>
      <c r="M443" s="395"/>
      <c r="N443" s="395"/>
      <c r="O443" s="395"/>
      <c r="P443" s="108"/>
      <c r="Q443" s="108"/>
      <c r="R443" s="108"/>
      <c r="S443" s="108"/>
      <c r="T443" s="108"/>
      <c r="U443" s="108"/>
      <c r="V443" s="108"/>
      <c r="W443" s="108"/>
      <c r="X443" s="108"/>
      <c r="Y443" s="108"/>
      <c r="Z443" s="108"/>
      <c r="AA443" s="108"/>
      <c r="AB443" s="108"/>
      <c r="AC443" s="108"/>
      <c r="AD443" s="109"/>
      <c r="AE443" s="109"/>
      <c r="AF443" s="109"/>
      <c r="AG443" s="109"/>
      <c r="AH443" s="109"/>
      <c r="AI443" s="109"/>
      <c r="AJ443" s="109"/>
      <c r="AK443" s="109"/>
      <c r="AL443" s="109"/>
      <c r="AM443" s="109"/>
      <c r="AN443" s="109"/>
      <c r="AO443" s="109"/>
      <c r="AP443" s="109"/>
      <c r="AQ443" s="108"/>
      <c r="AV443" s="108"/>
      <c r="AW443" s="109"/>
      <c r="AX443" s="109"/>
      <c r="AY443" s="109"/>
      <c r="AZ443" s="109"/>
      <c r="BA443" s="109"/>
      <c r="BB443" s="109"/>
      <c r="BC443" s="109"/>
      <c r="BD443" s="109"/>
      <c r="BE443" s="109"/>
      <c r="BF443" s="109"/>
      <c r="BG443" s="109"/>
      <c r="BH443" s="109"/>
      <c r="BI443" s="109"/>
      <c r="BO443" s="108"/>
      <c r="BP443" s="109"/>
      <c r="BQ443" s="109"/>
      <c r="BR443" s="109"/>
      <c r="BS443" s="109"/>
      <c r="BT443" s="109"/>
      <c r="BU443" s="109"/>
      <c r="BV443" s="109"/>
      <c r="BW443" s="109"/>
      <c r="BX443" s="109"/>
      <c r="BY443" s="109"/>
      <c r="BZ443" s="109"/>
      <c r="CA443" s="109"/>
      <c r="CB443" s="109"/>
      <c r="CH443" s="108"/>
      <c r="CI443" s="109"/>
      <c r="CJ443" s="109"/>
      <c r="CK443" s="109"/>
      <c r="CL443" s="109"/>
      <c r="CM443" s="109"/>
      <c r="CN443" s="109"/>
      <c r="CO443" s="109"/>
      <c r="CP443" s="109"/>
      <c r="CQ443" s="109"/>
      <c r="CR443" s="109"/>
      <c r="CS443" s="109"/>
      <c r="CT443" s="109"/>
      <c r="CU443" s="109"/>
      <c r="DA443" s="108"/>
      <c r="DB443" s="109"/>
      <c r="DC443" s="109"/>
      <c r="DD443" s="109"/>
      <c r="DE443" s="109"/>
      <c r="DF443" s="109"/>
      <c r="DG443" s="109"/>
      <c r="DH443" s="109"/>
      <c r="DI443" s="109"/>
      <c r="DJ443" s="109"/>
      <c r="DK443" s="109"/>
      <c r="DL443" s="109"/>
      <c r="DM443" s="109"/>
      <c r="DN443" s="109"/>
    </row>
    <row r="444" spans="1:118" hidden="1" outlineLevel="1">
      <c r="A444" s="405" t="str">
        <f>A442</f>
        <v>[ESO Affiliate or Related Undertaking that do not trade / transact with the ESO 4]</v>
      </c>
      <c r="B444" s="108" t="s">
        <v>657</v>
      </c>
      <c r="C444" s="108"/>
      <c r="D444" s="108"/>
      <c r="E444" s="108"/>
      <c r="F444" s="108"/>
      <c r="G444" s="108"/>
      <c r="H444" s="108"/>
      <c r="I444" s="108"/>
      <c r="J444" s="104" t="s">
        <v>207</v>
      </c>
      <c r="K444" s="402">
        <f t="shared" ref="K444:O444" si="174">IFERROR(K443/K442,0)</f>
        <v>0</v>
      </c>
      <c r="L444" s="403">
        <f t="shared" si="174"/>
        <v>0</v>
      </c>
      <c r="M444" s="403">
        <f t="shared" si="174"/>
        <v>0</v>
      </c>
      <c r="N444" s="403">
        <f t="shared" si="174"/>
        <v>0</v>
      </c>
      <c r="O444" s="403">
        <f t="shared" si="174"/>
        <v>0</v>
      </c>
      <c r="P444" s="108"/>
      <c r="Q444" s="108"/>
      <c r="R444" s="108"/>
      <c r="S444" s="108"/>
      <c r="T444" s="108"/>
      <c r="U444" s="108"/>
      <c r="V444" s="108"/>
      <c r="W444" s="108"/>
      <c r="X444" s="108"/>
      <c r="Y444" s="108"/>
      <c r="Z444" s="108"/>
      <c r="AA444" s="108"/>
      <c r="AB444" s="108"/>
      <c r="AC444" s="108"/>
      <c r="AD444" s="109"/>
      <c r="AE444" s="109"/>
      <c r="AF444" s="109"/>
      <c r="AG444" s="109"/>
      <c r="AH444" s="109"/>
      <c r="AI444" s="109"/>
      <c r="AJ444" s="109"/>
      <c r="AK444" s="109"/>
      <c r="AL444" s="109"/>
      <c r="AM444" s="109"/>
      <c r="AN444" s="109"/>
      <c r="AO444" s="109"/>
      <c r="AP444" s="109"/>
      <c r="AQ444" s="108"/>
      <c r="AV444" s="108"/>
      <c r="AW444" s="109"/>
      <c r="AX444" s="109"/>
      <c r="AY444" s="109"/>
      <c r="AZ444" s="109"/>
      <c r="BA444" s="109"/>
      <c r="BB444" s="109"/>
      <c r="BC444" s="109"/>
      <c r="BD444" s="109"/>
      <c r="BE444" s="109"/>
      <c r="BF444" s="109"/>
      <c r="BG444" s="109"/>
      <c r="BH444" s="109"/>
      <c r="BI444" s="109"/>
      <c r="BO444" s="108"/>
      <c r="BP444" s="109"/>
      <c r="BQ444" s="109"/>
      <c r="BR444" s="109"/>
      <c r="BS444" s="109"/>
      <c r="BT444" s="109"/>
      <c r="BU444" s="109"/>
      <c r="BV444" s="109"/>
      <c r="BW444" s="109"/>
      <c r="BX444" s="109"/>
      <c r="BY444" s="109"/>
      <c r="BZ444" s="109"/>
      <c r="CA444" s="109"/>
      <c r="CB444" s="109"/>
      <c r="CH444" s="108"/>
      <c r="CI444" s="109"/>
      <c r="CJ444" s="109"/>
      <c r="CK444" s="109"/>
      <c r="CL444" s="109"/>
      <c r="CM444" s="109"/>
      <c r="CN444" s="109"/>
      <c r="CO444" s="109"/>
      <c r="CP444" s="109"/>
      <c r="CQ444" s="109"/>
      <c r="CR444" s="109"/>
      <c r="CS444" s="109"/>
      <c r="CT444" s="109"/>
      <c r="CU444" s="109"/>
      <c r="DA444" s="108"/>
      <c r="DB444" s="109"/>
      <c r="DC444" s="109"/>
      <c r="DD444" s="109"/>
      <c r="DE444" s="109"/>
      <c r="DF444" s="109"/>
      <c r="DG444" s="109"/>
      <c r="DH444" s="109"/>
      <c r="DI444" s="109"/>
      <c r="DJ444" s="109"/>
      <c r="DK444" s="109"/>
      <c r="DL444" s="109"/>
      <c r="DM444" s="109"/>
      <c r="DN444" s="109"/>
    </row>
    <row r="445" spans="1:118" hidden="1" outlineLevel="1">
      <c r="A445" s="404" t="s">
        <v>663</v>
      </c>
      <c r="B445" s="108" t="s">
        <v>656</v>
      </c>
      <c r="C445" s="108"/>
      <c r="D445" s="108"/>
      <c r="E445" s="108"/>
      <c r="F445" s="108"/>
      <c r="G445" s="108"/>
      <c r="H445" s="108"/>
      <c r="I445" s="108"/>
      <c r="J445" s="104" t="s">
        <v>219</v>
      </c>
      <c r="K445" s="394"/>
      <c r="L445" s="395"/>
      <c r="M445" s="395"/>
      <c r="N445" s="395"/>
      <c r="O445" s="395"/>
      <c r="P445" s="108"/>
      <c r="Q445" s="108"/>
      <c r="R445" s="108"/>
      <c r="S445" s="108"/>
      <c r="T445" s="108"/>
      <c r="U445" s="108"/>
      <c r="V445" s="108"/>
      <c r="W445" s="108"/>
      <c r="X445" s="108"/>
      <c r="Y445" s="108"/>
      <c r="Z445" s="108"/>
      <c r="AA445" s="108"/>
      <c r="AB445" s="108"/>
      <c r="AC445" s="108"/>
      <c r="AD445" s="109"/>
      <c r="AE445" s="109"/>
      <c r="AF445" s="109"/>
      <c r="AG445" s="109"/>
      <c r="AH445" s="109"/>
      <c r="AI445" s="109"/>
      <c r="AJ445" s="109"/>
      <c r="AK445" s="109"/>
      <c r="AL445" s="109"/>
      <c r="AM445" s="109"/>
      <c r="AN445" s="109"/>
      <c r="AO445" s="109"/>
      <c r="AP445" s="109"/>
      <c r="AQ445" s="108"/>
      <c r="AV445" s="108"/>
      <c r="AW445" s="109"/>
      <c r="AX445" s="109"/>
      <c r="AY445" s="109"/>
      <c r="AZ445" s="109"/>
      <c r="BA445" s="109"/>
      <c r="BB445" s="109"/>
      <c r="BC445" s="109"/>
      <c r="BD445" s="109"/>
      <c r="BE445" s="109"/>
      <c r="BF445" s="109"/>
      <c r="BG445" s="109"/>
      <c r="BH445" s="109"/>
      <c r="BI445" s="109"/>
      <c r="BO445" s="108"/>
      <c r="BP445" s="109"/>
      <c r="BQ445" s="109"/>
      <c r="BR445" s="109"/>
      <c r="BS445" s="109"/>
      <c r="BT445" s="109"/>
      <c r="BU445" s="109"/>
      <c r="BV445" s="109"/>
      <c r="BW445" s="109"/>
      <c r="BX445" s="109"/>
      <c r="BY445" s="109"/>
      <c r="BZ445" s="109"/>
      <c r="CA445" s="109"/>
      <c r="CB445" s="109"/>
      <c r="CH445" s="108"/>
      <c r="CI445" s="109"/>
      <c r="CJ445" s="109"/>
      <c r="CK445" s="109"/>
      <c r="CL445" s="109"/>
      <c r="CM445" s="109"/>
      <c r="CN445" s="109"/>
      <c r="CO445" s="109"/>
      <c r="CP445" s="109"/>
      <c r="CQ445" s="109"/>
      <c r="CR445" s="109"/>
      <c r="CS445" s="109"/>
      <c r="CT445" s="109"/>
      <c r="CU445" s="109"/>
      <c r="DA445" s="108"/>
      <c r="DB445" s="109"/>
      <c r="DC445" s="109"/>
      <c r="DD445" s="109"/>
      <c r="DE445" s="109"/>
      <c r="DF445" s="109"/>
      <c r="DG445" s="109"/>
      <c r="DH445" s="109"/>
      <c r="DI445" s="109"/>
      <c r="DJ445" s="109"/>
      <c r="DK445" s="109"/>
      <c r="DL445" s="109"/>
      <c r="DM445" s="109"/>
      <c r="DN445" s="109"/>
    </row>
    <row r="446" spans="1:118" hidden="1" outlineLevel="1">
      <c r="A446" s="405" t="str">
        <f>A445</f>
        <v>[ESO Affiliate or Related Undertaking that do not trade / transact with the ESO 5]</v>
      </c>
      <c r="B446" s="108" t="s">
        <v>639</v>
      </c>
      <c r="C446" s="108"/>
      <c r="D446" s="108"/>
      <c r="E446" s="108"/>
      <c r="F446" s="108"/>
      <c r="G446" s="108"/>
      <c r="H446" s="108"/>
      <c r="I446" s="108"/>
      <c r="J446" s="104" t="s">
        <v>219</v>
      </c>
      <c r="K446" s="394"/>
      <c r="L446" s="395"/>
      <c r="M446" s="395"/>
      <c r="N446" s="395"/>
      <c r="O446" s="395"/>
      <c r="P446" s="108"/>
      <c r="Q446" s="108"/>
      <c r="R446" s="108"/>
      <c r="S446" s="108"/>
      <c r="T446" s="108"/>
      <c r="U446" s="108"/>
      <c r="V446" s="108"/>
      <c r="W446" s="108"/>
      <c r="X446" s="108"/>
      <c r="Y446" s="108"/>
      <c r="Z446" s="108"/>
      <c r="AA446" s="108"/>
      <c r="AB446" s="108"/>
      <c r="AC446" s="108"/>
      <c r="AD446" s="109"/>
      <c r="AE446" s="109"/>
      <c r="AF446" s="109"/>
      <c r="AG446" s="109"/>
      <c r="AH446" s="109"/>
      <c r="AI446" s="109"/>
      <c r="AJ446" s="109"/>
      <c r="AK446" s="109"/>
      <c r="AL446" s="109"/>
      <c r="AM446" s="109"/>
      <c r="AN446" s="109"/>
      <c r="AO446" s="109"/>
      <c r="AP446" s="109"/>
      <c r="AQ446" s="108"/>
      <c r="AV446" s="108"/>
      <c r="AW446" s="109"/>
      <c r="AX446" s="109"/>
      <c r="AY446" s="109"/>
      <c r="AZ446" s="109"/>
      <c r="BA446" s="109"/>
      <c r="BB446" s="109"/>
      <c r="BC446" s="109"/>
      <c r="BD446" s="109"/>
      <c r="BE446" s="109"/>
      <c r="BF446" s="109"/>
      <c r="BG446" s="109"/>
      <c r="BH446" s="109"/>
      <c r="BI446" s="109"/>
      <c r="BO446" s="108"/>
      <c r="BP446" s="109"/>
      <c r="BQ446" s="109"/>
      <c r="BR446" s="109"/>
      <c r="BS446" s="109"/>
      <c r="BT446" s="109"/>
      <c r="BU446" s="109"/>
      <c r="BV446" s="109"/>
      <c r="BW446" s="109"/>
      <c r="BX446" s="109"/>
      <c r="BY446" s="109"/>
      <c r="BZ446" s="109"/>
      <c r="CA446" s="109"/>
      <c r="CB446" s="109"/>
      <c r="CH446" s="108"/>
      <c r="CI446" s="109"/>
      <c r="CJ446" s="109"/>
      <c r="CK446" s="109"/>
      <c r="CL446" s="109"/>
      <c r="CM446" s="109"/>
      <c r="CN446" s="109"/>
      <c r="CO446" s="109"/>
      <c r="CP446" s="109"/>
      <c r="CQ446" s="109"/>
      <c r="CR446" s="109"/>
      <c r="CS446" s="109"/>
      <c r="CT446" s="109"/>
      <c r="CU446" s="109"/>
      <c r="DA446" s="108"/>
      <c r="DB446" s="109"/>
      <c r="DC446" s="109"/>
      <c r="DD446" s="109"/>
      <c r="DE446" s="109"/>
      <c r="DF446" s="109"/>
      <c r="DG446" s="109"/>
      <c r="DH446" s="109"/>
      <c r="DI446" s="109"/>
      <c r="DJ446" s="109"/>
      <c r="DK446" s="109"/>
      <c r="DL446" s="109"/>
      <c r="DM446" s="109"/>
      <c r="DN446" s="109"/>
    </row>
    <row r="447" spans="1:118" hidden="1" outlineLevel="1">
      <c r="A447" s="405" t="str">
        <f>A445</f>
        <v>[ESO Affiliate or Related Undertaking that do not trade / transact with the ESO 5]</v>
      </c>
      <c r="B447" s="108" t="s">
        <v>657</v>
      </c>
      <c r="C447" s="108"/>
      <c r="D447" s="108"/>
      <c r="E447" s="108"/>
      <c r="F447" s="108"/>
      <c r="G447" s="108"/>
      <c r="H447" s="108"/>
      <c r="I447" s="108"/>
      <c r="J447" s="104" t="s">
        <v>207</v>
      </c>
      <c r="K447" s="402">
        <f t="shared" ref="K447:O447" si="175">IFERROR(K446/K445,0)</f>
        <v>0</v>
      </c>
      <c r="L447" s="403">
        <f t="shared" si="175"/>
        <v>0</v>
      </c>
      <c r="M447" s="403">
        <f t="shared" si="175"/>
        <v>0</v>
      </c>
      <c r="N447" s="403">
        <f t="shared" si="175"/>
        <v>0</v>
      </c>
      <c r="O447" s="403">
        <f t="shared" si="175"/>
        <v>0</v>
      </c>
      <c r="P447" s="108"/>
      <c r="Q447" s="108"/>
      <c r="R447" s="108"/>
      <c r="S447" s="108"/>
      <c r="T447" s="108"/>
      <c r="U447" s="108"/>
      <c r="V447" s="108"/>
      <c r="W447" s="108"/>
      <c r="X447" s="108"/>
      <c r="Y447" s="108"/>
      <c r="Z447" s="108"/>
      <c r="AA447" s="108"/>
      <c r="AB447" s="108"/>
      <c r="AC447" s="108"/>
      <c r="AD447" s="109"/>
      <c r="AE447" s="109"/>
      <c r="AF447" s="109"/>
      <c r="AG447" s="109"/>
      <c r="AH447" s="109"/>
      <c r="AI447" s="109"/>
      <c r="AJ447" s="109"/>
      <c r="AK447" s="109"/>
      <c r="AL447" s="109"/>
      <c r="AM447" s="109"/>
      <c r="AN447" s="109"/>
      <c r="AO447" s="109"/>
      <c r="AP447" s="109"/>
      <c r="AQ447" s="108"/>
      <c r="AV447" s="108"/>
      <c r="AW447" s="109"/>
      <c r="AX447" s="109"/>
      <c r="AY447" s="109"/>
      <c r="AZ447" s="109"/>
      <c r="BA447" s="109"/>
      <c r="BB447" s="109"/>
      <c r="BC447" s="109"/>
      <c r="BD447" s="109"/>
      <c r="BE447" s="109"/>
      <c r="BF447" s="109"/>
      <c r="BG447" s="109"/>
      <c r="BH447" s="109"/>
      <c r="BI447" s="109"/>
      <c r="BO447" s="108"/>
      <c r="BP447" s="109"/>
      <c r="BQ447" s="109"/>
      <c r="BR447" s="109"/>
      <c r="BS447" s="109"/>
      <c r="BT447" s="109"/>
      <c r="BU447" s="109"/>
      <c r="BV447" s="109"/>
      <c r="BW447" s="109"/>
      <c r="BX447" s="109"/>
      <c r="BY447" s="109"/>
      <c r="BZ447" s="109"/>
      <c r="CA447" s="109"/>
      <c r="CB447" s="109"/>
      <c r="CH447" s="108"/>
      <c r="CI447" s="109"/>
      <c r="CJ447" s="109"/>
      <c r="CK447" s="109"/>
      <c r="CL447" s="109"/>
      <c r="CM447" s="109"/>
      <c r="CN447" s="109"/>
      <c r="CO447" s="109"/>
      <c r="CP447" s="109"/>
      <c r="CQ447" s="109"/>
      <c r="CR447" s="109"/>
      <c r="CS447" s="109"/>
      <c r="CT447" s="109"/>
      <c r="CU447" s="109"/>
      <c r="DA447" s="108"/>
      <c r="DB447" s="109"/>
      <c r="DC447" s="109"/>
      <c r="DD447" s="109"/>
      <c r="DE447" s="109"/>
      <c r="DF447" s="109"/>
      <c r="DG447" s="109"/>
      <c r="DH447" s="109"/>
      <c r="DI447" s="109"/>
      <c r="DJ447" s="109"/>
      <c r="DK447" s="109"/>
      <c r="DL447" s="109"/>
      <c r="DM447" s="109"/>
      <c r="DN447" s="109"/>
    </row>
    <row r="448" spans="1:118" hidden="1" outlineLevel="1">
      <c r="A448" s="404" t="s">
        <v>664</v>
      </c>
      <c r="B448" s="108" t="s">
        <v>656</v>
      </c>
      <c r="C448" s="108"/>
      <c r="D448" s="108"/>
      <c r="E448" s="108"/>
      <c r="F448" s="108"/>
      <c r="G448" s="108"/>
      <c r="H448" s="108"/>
      <c r="I448" s="108"/>
      <c r="J448" s="104" t="s">
        <v>219</v>
      </c>
      <c r="K448" s="394"/>
      <c r="L448" s="395"/>
      <c r="M448" s="395"/>
      <c r="N448" s="395"/>
      <c r="O448" s="395"/>
      <c r="P448" s="108"/>
      <c r="Q448" s="108"/>
      <c r="R448" s="108"/>
      <c r="S448" s="108"/>
      <c r="T448" s="108"/>
      <c r="U448" s="108"/>
      <c r="V448" s="108"/>
      <c r="W448" s="108"/>
      <c r="X448" s="108"/>
      <c r="Y448" s="108"/>
      <c r="Z448" s="108"/>
      <c r="AA448" s="108"/>
      <c r="AB448" s="108"/>
      <c r="AC448" s="108"/>
      <c r="AD448" s="109"/>
      <c r="AE448" s="109"/>
      <c r="AF448" s="109"/>
      <c r="AG448" s="109"/>
      <c r="AH448" s="109"/>
      <c r="AI448" s="109"/>
      <c r="AJ448" s="109"/>
      <c r="AK448" s="109"/>
      <c r="AL448" s="109"/>
      <c r="AM448" s="109"/>
      <c r="AN448" s="109"/>
      <c r="AO448" s="109"/>
      <c r="AP448" s="109"/>
      <c r="AQ448" s="108"/>
      <c r="AV448" s="108"/>
      <c r="AW448" s="109"/>
      <c r="AX448" s="109"/>
      <c r="AY448" s="109"/>
      <c r="AZ448" s="109"/>
      <c r="BA448" s="109"/>
      <c r="BB448" s="109"/>
      <c r="BC448" s="109"/>
      <c r="BD448" s="109"/>
      <c r="BE448" s="109"/>
      <c r="BF448" s="109"/>
      <c r="BG448" s="109"/>
      <c r="BH448" s="109"/>
      <c r="BI448" s="109"/>
      <c r="BO448" s="108"/>
      <c r="BP448" s="109"/>
      <c r="BQ448" s="109"/>
      <c r="BR448" s="109"/>
      <c r="BS448" s="109"/>
      <c r="BT448" s="109"/>
      <c r="BU448" s="109"/>
      <c r="BV448" s="109"/>
      <c r="BW448" s="109"/>
      <c r="BX448" s="109"/>
      <c r="BY448" s="109"/>
      <c r="BZ448" s="109"/>
      <c r="CA448" s="109"/>
      <c r="CB448" s="109"/>
      <c r="CH448" s="108"/>
      <c r="CI448" s="109"/>
      <c r="CJ448" s="109"/>
      <c r="CK448" s="109"/>
      <c r="CL448" s="109"/>
      <c r="CM448" s="109"/>
      <c r="CN448" s="109"/>
      <c r="CO448" s="109"/>
      <c r="CP448" s="109"/>
      <c r="CQ448" s="109"/>
      <c r="CR448" s="109"/>
      <c r="CS448" s="109"/>
      <c r="CT448" s="109"/>
      <c r="CU448" s="109"/>
      <c r="DA448" s="108"/>
      <c r="DB448" s="109"/>
      <c r="DC448" s="109"/>
      <c r="DD448" s="109"/>
      <c r="DE448" s="109"/>
      <c r="DF448" s="109"/>
      <c r="DG448" s="109"/>
      <c r="DH448" s="109"/>
      <c r="DI448" s="109"/>
      <c r="DJ448" s="109"/>
      <c r="DK448" s="109"/>
      <c r="DL448" s="109"/>
      <c r="DM448" s="109"/>
      <c r="DN448" s="109"/>
    </row>
    <row r="449" spans="1:118" hidden="1" outlineLevel="1">
      <c r="A449" s="405" t="str">
        <f>A448</f>
        <v>[ESO Affiliate or Related Undertaking that do not trade / transact with the ESO 6]</v>
      </c>
      <c r="B449" s="108" t="s">
        <v>639</v>
      </c>
      <c r="C449" s="108"/>
      <c r="D449" s="108"/>
      <c r="E449" s="108"/>
      <c r="F449" s="108"/>
      <c r="G449" s="108"/>
      <c r="H449" s="108"/>
      <c r="I449" s="108"/>
      <c r="J449" s="104" t="s">
        <v>219</v>
      </c>
      <c r="K449" s="394"/>
      <c r="L449" s="395"/>
      <c r="M449" s="395"/>
      <c r="N449" s="395"/>
      <c r="O449" s="395"/>
      <c r="P449" s="108"/>
      <c r="Q449" s="108"/>
      <c r="R449" s="108"/>
      <c r="S449" s="108"/>
      <c r="T449" s="108"/>
      <c r="U449" s="108"/>
      <c r="V449" s="108"/>
      <c r="W449" s="108"/>
      <c r="X449" s="108"/>
      <c r="Y449" s="108"/>
      <c r="Z449" s="108"/>
      <c r="AA449" s="108"/>
      <c r="AB449" s="108"/>
      <c r="AC449" s="108"/>
      <c r="AD449" s="109"/>
      <c r="AE449" s="109"/>
      <c r="AF449" s="109"/>
      <c r="AG449" s="109"/>
      <c r="AH449" s="109"/>
      <c r="AI449" s="109"/>
      <c r="AJ449" s="109"/>
      <c r="AK449" s="109"/>
      <c r="AL449" s="109"/>
      <c r="AM449" s="109"/>
      <c r="AN449" s="109"/>
      <c r="AO449" s="109"/>
      <c r="AP449" s="109"/>
      <c r="AQ449" s="108"/>
      <c r="AV449" s="108"/>
      <c r="AW449" s="109"/>
      <c r="AX449" s="109"/>
      <c r="AY449" s="109"/>
      <c r="AZ449" s="109"/>
      <c r="BA449" s="109"/>
      <c r="BB449" s="109"/>
      <c r="BC449" s="109"/>
      <c r="BD449" s="109"/>
      <c r="BE449" s="109"/>
      <c r="BF449" s="109"/>
      <c r="BG449" s="109"/>
      <c r="BH449" s="109"/>
      <c r="BI449" s="109"/>
      <c r="BO449" s="108"/>
      <c r="BP449" s="109"/>
      <c r="BQ449" s="109"/>
      <c r="BR449" s="109"/>
      <c r="BS449" s="109"/>
      <c r="BT449" s="109"/>
      <c r="BU449" s="109"/>
      <c r="BV449" s="109"/>
      <c r="BW449" s="109"/>
      <c r="BX449" s="109"/>
      <c r="BY449" s="109"/>
      <c r="BZ449" s="109"/>
      <c r="CA449" s="109"/>
      <c r="CB449" s="109"/>
      <c r="CH449" s="108"/>
      <c r="CI449" s="109"/>
      <c r="CJ449" s="109"/>
      <c r="CK449" s="109"/>
      <c r="CL449" s="109"/>
      <c r="CM449" s="109"/>
      <c r="CN449" s="109"/>
      <c r="CO449" s="109"/>
      <c r="CP449" s="109"/>
      <c r="CQ449" s="109"/>
      <c r="CR449" s="109"/>
      <c r="CS449" s="109"/>
      <c r="CT449" s="109"/>
      <c r="CU449" s="109"/>
      <c r="DA449" s="108"/>
      <c r="DB449" s="109"/>
      <c r="DC449" s="109"/>
      <c r="DD449" s="109"/>
      <c r="DE449" s="109"/>
      <c r="DF449" s="109"/>
      <c r="DG449" s="109"/>
      <c r="DH449" s="109"/>
      <c r="DI449" s="109"/>
      <c r="DJ449" s="109"/>
      <c r="DK449" s="109"/>
      <c r="DL449" s="109"/>
      <c r="DM449" s="109"/>
      <c r="DN449" s="109"/>
    </row>
    <row r="450" spans="1:118" hidden="1" outlineLevel="1">
      <c r="A450" s="405" t="str">
        <f>A448</f>
        <v>[ESO Affiliate or Related Undertaking that do not trade / transact with the ESO 6]</v>
      </c>
      <c r="B450" s="108" t="s">
        <v>657</v>
      </c>
      <c r="C450" s="108"/>
      <c r="D450" s="108"/>
      <c r="E450" s="108"/>
      <c r="F450" s="108"/>
      <c r="G450" s="108"/>
      <c r="H450" s="108"/>
      <c r="I450" s="108"/>
      <c r="J450" s="104" t="s">
        <v>207</v>
      </c>
      <c r="K450" s="402">
        <f t="shared" ref="K450:O450" si="176">IFERROR(K449/K448,0)</f>
        <v>0</v>
      </c>
      <c r="L450" s="403">
        <f t="shared" si="176"/>
        <v>0</v>
      </c>
      <c r="M450" s="403">
        <f t="shared" si="176"/>
        <v>0</v>
      </c>
      <c r="N450" s="403">
        <f t="shared" si="176"/>
        <v>0</v>
      </c>
      <c r="O450" s="403">
        <f t="shared" si="176"/>
        <v>0</v>
      </c>
      <c r="P450" s="108"/>
      <c r="Q450" s="108"/>
      <c r="R450" s="108"/>
      <c r="S450" s="108"/>
      <c r="T450" s="108"/>
      <c r="U450" s="108"/>
      <c r="V450" s="108"/>
      <c r="W450" s="108"/>
      <c r="X450" s="108"/>
      <c r="Y450" s="108"/>
      <c r="Z450" s="108"/>
      <c r="AA450" s="108"/>
      <c r="AB450" s="108"/>
      <c r="AC450" s="108"/>
      <c r="AD450" s="109"/>
      <c r="AE450" s="109"/>
      <c r="AF450" s="109"/>
      <c r="AG450" s="109"/>
      <c r="AH450" s="109"/>
      <c r="AI450" s="109"/>
      <c r="AJ450" s="109"/>
      <c r="AK450" s="109"/>
      <c r="AL450" s="109"/>
      <c r="AM450" s="109"/>
      <c r="AN450" s="109"/>
      <c r="AO450" s="109"/>
      <c r="AP450" s="109"/>
      <c r="AQ450" s="108"/>
      <c r="AV450" s="108"/>
      <c r="AW450" s="109"/>
      <c r="AX450" s="109"/>
      <c r="AY450" s="109"/>
      <c r="AZ450" s="109"/>
      <c r="BA450" s="109"/>
      <c r="BB450" s="109"/>
      <c r="BC450" s="109"/>
      <c r="BD450" s="109"/>
      <c r="BE450" s="109"/>
      <c r="BF450" s="109"/>
      <c r="BG450" s="109"/>
      <c r="BH450" s="109"/>
      <c r="BI450" s="109"/>
      <c r="BO450" s="108"/>
      <c r="BP450" s="109"/>
      <c r="BQ450" s="109"/>
      <c r="BR450" s="109"/>
      <c r="BS450" s="109"/>
      <c r="BT450" s="109"/>
      <c r="BU450" s="109"/>
      <c r="BV450" s="109"/>
      <c r="BW450" s="109"/>
      <c r="BX450" s="109"/>
      <c r="BY450" s="109"/>
      <c r="BZ450" s="109"/>
      <c r="CA450" s="109"/>
      <c r="CB450" s="109"/>
      <c r="CH450" s="108"/>
      <c r="CI450" s="109"/>
      <c r="CJ450" s="109"/>
      <c r="CK450" s="109"/>
      <c r="CL450" s="109"/>
      <c r="CM450" s="109"/>
      <c r="CN450" s="109"/>
      <c r="CO450" s="109"/>
      <c r="CP450" s="109"/>
      <c r="CQ450" s="109"/>
      <c r="CR450" s="109"/>
      <c r="CS450" s="109"/>
      <c r="CT450" s="109"/>
      <c r="CU450" s="109"/>
      <c r="DA450" s="108"/>
      <c r="DB450" s="109"/>
      <c r="DC450" s="109"/>
      <c r="DD450" s="109"/>
      <c r="DE450" s="109"/>
      <c r="DF450" s="109"/>
      <c r="DG450" s="109"/>
      <c r="DH450" s="109"/>
      <c r="DI450" s="109"/>
      <c r="DJ450" s="109"/>
      <c r="DK450" s="109"/>
      <c r="DL450" s="109"/>
      <c r="DM450" s="109"/>
      <c r="DN450" s="109"/>
    </row>
    <row r="451" spans="1:118" hidden="1" outlineLevel="1">
      <c r="A451" s="108" t="s">
        <v>665</v>
      </c>
      <c r="B451" s="108" t="s">
        <v>656</v>
      </c>
      <c r="C451" s="108"/>
      <c r="D451" s="108"/>
      <c r="E451" s="108"/>
      <c r="F451" s="108"/>
      <c r="G451" s="108"/>
      <c r="H451" s="108"/>
      <c r="I451" s="108"/>
      <c r="J451" s="104" t="s">
        <v>219</v>
      </c>
      <c r="K451" s="394"/>
      <c r="L451" s="395"/>
      <c r="M451" s="395"/>
      <c r="N451" s="395"/>
      <c r="O451" s="395"/>
      <c r="P451" s="108"/>
      <c r="Q451" s="108"/>
      <c r="R451" s="108"/>
      <c r="S451" s="108"/>
      <c r="T451" s="108"/>
      <c r="U451" s="108"/>
      <c r="V451" s="108"/>
      <c r="W451" s="108"/>
      <c r="X451" s="108"/>
      <c r="Y451" s="108"/>
      <c r="Z451" s="108"/>
      <c r="AA451" s="108"/>
      <c r="AB451" s="108"/>
      <c r="AC451" s="108"/>
      <c r="AD451" s="109"/>
      <c r="AE451" s="109"/>
      <c r="AF451" s="109"/>
      <c r="AG451" s="109"/>
      <c r="AH451" s="109"/>
      <c r="AI451" s="109"/>
      <c r="AJ451" s="109"/>
      <c r="AK451" s="109"/>
      <c r="AL451" s="109"/>
      <c r="AM451" s="109"/>
      <c r="AN451" s="109"/>
      <c r="AO451" s="109"/>
      <c r="AP451" s="109"/>
      <c r="AQ451" s="108"/>
      <c r="AV451" s="108"/>
      <c r="AW451" s="109"/>
      <c r="AX451" s="109"/>
      <c r="AY451" s="109"/>
      <c r="AZ451" s="109"/>
      <c r="BA451" s="109"/>
      <c r="BB451" s="109"/>
      <c r="BC451" s="109"/>
      <c r="BD451" s="109"/>
      <c r="BE451" s="109"/>
      <c r="BF451" s="109"/>
      <c r="BG451" s="109"/>
      <c r="BH451" s="109"/>
      <c r="BI451" s="109"/>
      <c r="BO451" s="108"/>
      <c r="BP451" s="109"/>
      <c r="BQ451" s="109"/>
      <c r="BR451" s="109"/>
      <c r="BS451" s="109"/>
      <c r="BT451" s="109"/>
      <c r="BU451" s="109"/>
      <c r="BV451" s="109"/>
      <c r="BW451" s="109"/>
      <c r="BX451" s="109"/>
      <c r="BY451" s="109"/>
      <c r="BZ451" s="109"/>
      <c r="CA451" s="109"/>
      <c r="CB451" s="109"/>
      <c r="CH451" s="108"/>
      <c r="CI451" s="109"/>
      <c r="CJ451" s="109"/>
      <c r="CK451" s="109"/>
      <c r="CL451" s="109"/>
      <c r="CM451" s="109"/>
      <c r="CN451" s="109"/>
      <c r="CO451" s="109"/>
      <c r="CP451" s="109"/>
      <c r="CQ451" s="109"/>
      <c r="CR451" s="109"/>
      <c r="CS451" s="109"/>
      <c r="CT451" s="109"/>
      <c r="CU451" s="109"/>
      <c r="DA451" s="108"/>
      <c r="DB451" s="109"/>
      <c r="DC451" s="109"/>
      <c r="DD451" s="109"/>
      <c r="DE451" s="109"/>
      <c r="DF451" s="109"/>
      <c r="DG451" s="109"/>
      <c r="DH451" s="109"/>
      <c r="DI451" s="109"/>
      <c r="DJ451" s="109"/>
      <c r="DK451" s="109"/>
      <c r="DL451" s="109"/>
      <c r="DM451" s="109"/>
      <c r="DN451" s="109"/>
    </row>
    <row r="452" spans="1:118" hidden="1" outlineLevel="1">
      <c r="A452" s="108" t="s">
        <v>665</v>
      </c>
      <c r="B452" s="108" t="s">
        <v>639</v>
      </c>
      <c r="C452" s="108"/>
      <c r="D452" s="108"/>
      <c r="E452" s="108"/>
      <c r="F452" s="108"/>
      <c r="G452" s="108"/>
      <c r="H452" s="108"/>
      <c r="I452" s="108"/>
      <c r="J452" s="104" t="s">
        <v>219</v>
      </c>
      <c r="K452" s="394"/>
      <c r="L452" s="395"/>
      <c r="M452" s="395"/>
      <c r="N452" s="395"/>
      <c r="O452" s="395"/>
      <c r="P452" s="108"/>
      <c r="Q452" s="108"/>
      <c r="R452" s="108"/>
      <c r="S452" s="108"/>
      <c r="T452" s="108"/>
      <c r="U452" s="108"/>
      <c r="V452" s="108"/>
      <c r="W452" s="108"/>
      <c r="X452" s="108"/>
      <c r="Y452" s="108"/>
      <c r="Z452" s="108"/>
      <c r="AA452" s="108"/>
      <c r="AB452" s="108"/>
      <c r="AC452" s="108"/>
      <c r="AD452" s="109"/>
      <c r="AE452" s="109"/>
      <c r="AF452" s="109"/>
      <c r="AG452" s="109"/>
      <c r="AH452" s="109"/>
      <c r="AI452" s="109"/>
      <c r="AJ452" s="109"/>
      <c r="AK452" s="109"/>
      <c r="AL452" s="109"/>
      <c r="AM452" s="109"/>
      <c r="AN452" s="109"/>
      <c r="AO452" s="109"/>
      <c r="AP452" s="109"/>
      <c r="AQ452" s="108"/>
      <c r="AV452" s="108"/>
      <c r="AW452" s="109"/>
      <c r="AX452" s="109"/>
      <c r="AY452" s="109"/>
      <c r="AZ452" s="109"/>
      <c r="BA452" s="109"/>
      <c r="BB452" s="109"/>
      <c r="BC452" s="109"/>
      <c r="BD452" s="109"/>
      <c r="BE452" s="109"/>
      <c r="BF452" s="109"/>
      <c r="BG452" s="109"/>
      <c r="BH452" s="109"/>
      <c r="BI452" s="109"/>
      <c r="BO452" s="108"/>
      <c r="BP452" s="109"/>
      <c r="BQ452" s="109"/>
      <c r="BR452" s="109"/>
      <c r="BS452" s="109"/>
      <c r="BT452" s="109"/>
      <c r="BU452" s="109"/>
      <c r="BV452" s="109"/>
      <c r="BW452" s="109"/>
      <c r="BX452" s="109"/>
      <c r="BY452" s="109"/>
      <c r="BZ452" s="109"/>
      <c r="CA452" s="109"/>
      <c r="CB452" s="109"/>
      <c r="CH452" s="108"/>
      <c r="CI452" s="109"/>
      <c r="CJ452" s="109"/>
      <c r="CK452" s="109"/>
      <c r="CL452" s="109"/>
      <c r="CM452" s="109"/>
      <c r="CN452" s="109"/>
      <c r="CO452" s="109"/>
      <c r="CP452" s="109"/>
      <c r="CQ452" s="109"/>
      <c r="CR452" s="109"/>
      <c r="CS452" s="109"/>
      <c r="CT452" s="109"/>
      <c r="CU452" s="109"/>
      <c r="DA452" s="108"/>
      <c r="DB452" s="109"/>
      <c r="DC452" s="109"/>
      <c r="DD452" s="109"/>
      <c r="DE452" s="109"/>
      <c r="DF452" s="109"/>
      <c r="DG452" s="109"/>
      <c r="DH452" s="109"/>
      <c r="DI452" s="109"/>
      <c r="DJ452" s="109"/>
      <c r="DK452" s="109"/>
      <c r="DL452" s="109"/>
      <c r="DM452" s="109"/>
      <c r="DN452" s="109"/>
    </row>
    <row r="453" spans="1:118" hidden="1" outlineLevel="1">
      <c r="A453" s="108" t="s">
        <v>665</v>
      </c>
      <c r="B453" s="108" t="s">
        <v>657</v>
      </c>
      <c r="C453" s="108"/>
      <c r="D453" s="108"/>
      <c r="E453" s="108"/>
      <c r="F453" s="108"/>
      <c r="G453" s="108"/>
      <c r="H453" s="108"/>
      <c r="I453" s="108"/>
      <c r="J453" s="104" t="s">
        <v>207</v>
      </c>
      <c r="K453" s="402">
        <f t="shared" ref="K453:O453" si="177">IFERROR(K452/K451,0)</f>
        <v>0</v>
      </c>
      <c r="L453" s="403">
        <f t="shared" si="177"/>
        <v>0</v>
      </c>
      <c r="M453" s="403">
        <f t="shared" si="177"/>
        <v>0</v>
      </c>
      <c r="N453" s="403">
        <f t="shared" si="177"/>
        <v>0</v>
      </c>
      <c r="O453" s="403">
        <f t="shared" si="177"/>
        <v>0</v>
      </c>
      <c r="P453" s="108"/>
      <c r="Q453" s="108"/>
      <c r="R453" s="108"/>
      <c r="S453" s="108"/>
      <c r="T453" s="108"/>
      <c r="U453" s="108"/>
      <c r="V453" s="108"/>
      <c r="W453" s="108"/>
      <c r="X453" s="108"/>
      <c r="Y453" s="108"/>
      <c r="Z453" s="108"/>
      <c r="AA453" s="108"/>
      <c r="AB453" s="108"/>
      <c r="AC453" s="108"/>
      <c r="AD453" s="109"/>
      <c r="AE453" s="109"/>
      <c r="AF453" s="109"/>
      <c r="AG453" s="109"/>
      <c r="AH453" s="109"/>
      <c r="AI453" s="109"/>
      <c r="AJ453" s="109"/>
      <c r="AK453" s="109"/>
      <c r="AL453" s="109"/>
      <c r="AM453" s="109"/>
      <c r="AN453" s="109"/>
      <c r="AO453" s="109"/>
      <c r="AP453" s="109"/>
      <c r="AQ453" s="108"/>
      <c r="AV453" s="108"/>
      <c r="AW453" s="109"/>
      <c r="AX453" s="109"/>
      <c r="AY453" s="109"/>
      <c r="AZ453" s="109"/>
      <c r="BA453" s="109"/>
      <c r="BB453" s="109"/>
      <c r="BC453" s="109"/>
      <c r="BD453" s="109"/>
      <c r="BE453" s="109"/>
      <c r="BF453" s="109"/>
      <c r="BG453" s="109"/>
      <c r="BH453" s="109"/>
      <c r="BI453" s="109"/>
      <c r="BO453" s="108"/>
      <c r="BP453" s="109"/>
      <c r="BQ453" s="109"/>
      <c r="BR453" s="109"/>
      <c r="BS453" s="109"/>
      <c r="BT453" s="109"/>
      <c r="BU453" s="109"/>
      <c r="BV453" s="109"/>
      <c r="BW453" s="109"/>
      <c r="BX453" s="109"/>
      <c r="BY453" s="109"/>
      <c r="BZ453" s="109"/>
      <c r="CA453" s="109"/>
      <c r="CB453" s="109"/>
      <c r="CH453" s="108"/>
      <c r="CI453" s="109"/>
      <c r="CJ453" s="109"/>
      <c r="CK453" s="109"/>
      <c r="CL453" s="109"/>
      <c r="CM453" s="109"/>
      <c r="CN453" s="109"/>
      <c r="CO453" s="109"/>
      <c r="CP453" s="109"/>
      <c r="CQ453" s="109"/>
      <c r="CR453" s="109"/>
      <c r="CS453" s="109"/>
      <c r="CT453" s="109"/>
      <c r="CU453" s="109"/>
      <c r="DA453" s="108"/>
      <c r="DB453" s="109"/>
      <c r="DC453" s="109"/>
      <c r="DD453" s="109"/>
      <c r="DE453" s="109"/>
      <c r="DF453" s="109"/>
      <c r="DG453" s="109"/>
      <c r="DH453" s="109"/>
      <c r="DI453" s="109"/>
      <c r="DJ453" s="109"/>
      <c r="DK453" s="109"/>
      <c r="DL453" s="109"/>
      <c r="DM453" s="109"/>
      <c r="DN453" s="109"/>
    </row>
    <row r="454" spans="1:118" hidden="1" outlineLevel="1">
      <c r="A454" s="108" t="s">
        <v>666</v>
      </c>
      <c r="B454" s="108"/>
      <c r="C454" s="108"/>
      <c r="D454" s="108"/>
      <c r="E454" s="108"/>
      <c r="F454" s="108"/>
      <c r="G454" s="108"/>
      <c r="H454" s="108"/>
      <c r="I454" s="108"/>
      <c r="J454" s="104"/>
      <c r="K454" s="406">
        <f>IF(K429&gt;0,IF(K451&gt;=0.75*SUM(K429,K433,K436,K439,K442,K445,K448,K451),"Allowed", "Disallowed"),0)</f>
        <v>0</v>
      </c>
      <c r="L454" s="406">
        <f>IF(L429&gt;0,IF(L451&gt;=0.75*SUM(L429,L433,L436,L439,L442,L445,L448,L451),"Allowed", "Disallowed"),0)</f>
        <v>0</v>
      </c>
      <c r="M454" s="406">
        <f>IF(M429&gt;0,IF(M451&gt;=0.75*SUM(M429,M433,M436,M439,M442,M445,M448,M451),"Allowed", "Disallowed"),0)</f>
        <v>0</v>
      </c>
      <c r="N454" s="406">
        <f>IF(N429&gt;0,IF(N451&gt;=0.75*SUM(N429,N433,N436,N439,N442,N445,N448,N451),"Allowed", "Disallowed"),0)</f>
        <v>0</v>
      </c>
      <c r="O454" s="406">
        <f>IF(O429&gt;0,IF(O451&gt;=0.75*SUM(O429,O433,O436,O439,O442,O445,O448,O451),"Allowed", "Disallowed"),0)</f>
        <v>0</v>
      </c>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V454" s="108"/>
      <c r="AW454" s="108"/>
      <c r="AX454" s="108"/>
      <c r="AY454" s="108"/>
      <c r="AZ454" s="108"/>
      <c r="BA454" s="108"/>
      <c r="BB454" s="108"/>
      <c r="BC454" s="108"/>
      <c r="BD454" s="108"/>
      <c r="BE454" s="108"/>
      <c r="BF454" s="108"/>
      <c r="BG454" s="108"/>
      <c r="BH454" s="108"/>
      <c r="BI454" s="108"/>
      <c r="BO454" s="108"/>
      <c r="BP454" s="108"/>
      <c r="BQ454" s="108"/>
      <c r="BR454" s="108"/>
      <c r="BS454" s="108"/>
      <c r="BT454" s="108"/>
      <c r="BU454" s="108"/>
      <c r="BV454" s="108"/>
      <c r="BW454" s="108"/>
      <c r="BX454" s="108"/>
      <c r="BY454" s="108"/>
      <c r="BZ454" s="108"/>
      <c r="CA454" s="108"/>
      <c r="CB454" s="108"/>
      <c r="CH454" s="108"/>
      <c r="CI454" s="108"/>
      <c r="CJ454" s="108"/>
      <c r="CK454" s="108"/>
      <c r="CL454" s="108"/>
      <c r="CM454" s="108"/>
      <c r="CN454" s="108"/>
      <c r="CO454" s="108"/>
      <c r="CP454" s="108"/>
      <c r="CQ454" s="108"/>
      <c r="CR454" s="108"/>
      <c r="CS454" s="108"/>
      <c r="CT454" s="108"/>
      <c r="CU454" s="108"/>
      <c r="DA454" s="108"/>
      <c r="DB454" s="108"/>
      <c r="DC454" s="108"/>
      <c r="DD454" s="108"/>
      <c r="DE454" s="108"/>
      <c r="DF454" s="108"/>
      <c r="DG454" s="108"/>
      <c r="DH454" s="108"/>
      <c r="DI454" s="108"/>
      <c r="DJ454" s="108"/>
      <c r="DK454" s="108"/>
      <c r="DL454" s="108"/>
      <c r="DM454" s="108"/>
      <c r="DN454" s="108"/>
    </row>
    <row r="455" spans="1:118" collapsed="1">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V455" s="108"/>
      <c r="AW455" s="108"/>
      <c r="AX455" s="108"/>
      <c r="AY455" s="108"/>
      <c r="AZ455" s="108"/>
      <c r="BA455" s="108"/>
      <c r="BB455" s="108"/>
      <c r="BC455" s="108"/>
      <c r="BD455" s="108"/>
      <c r="BE455" s="108"/>
      <c r="BF455" s="108"/>
      <c r="BG455" s="108"/>
      <c r="BH455" s="108"/>
      <c r="BI455" s="108"/>
      <c r="BO455" s="108"/>
      <c r="BP455" s="108"/>
      <c r="BQ455" s="108"/>
      <c r="BR455" s="108"/>
      <c r="BS455" s="108"/>
      <c r="BT455" s="108"/>
      <c r="BU455" s="108"/>
      <c r="BV455" s="108"/>
      <c r="BW455" s="108"/>
      <c r="BX455" s="108"/>
      <c r="BY455" s="108"/>
      <c r="BZ455" s="108"/>
      <c r="CA455" s="108"/>
      <c r="CB455" s="108"/>
      <c r="CH455" s="108"/>
      <c r="CI455" s="108"/>
      <c r="CJ455" s="108"/>
      <c r="CK455" s="108"/>
      <c r="CL455" s="108"/>
      <c r="CM455" s="108"/>
      <c r="CN455" s="108"/>
      <c r="CO455" s="108"/>
      <c r="CP455" s="108"/>
      <c r="CQ455" s="108"/>
      <c r="CR455" s="108"/>
      <c r="CS455" s="108"/>
      <c r="CT455" s="108"/>
      <c r="CU455" s="108"/>
      <c r="DA455" s="108"/>
      <c r="DB455" s="108"/>
      <c r="DC455" s="108"/>
      <c r="DD455" s="108"/>
      <c r="DE455" s="108"/>
      <c r="DF455" s="108"/>
      <c r="DG455" s="108"/>
      <c r="DH455" s="108"/>
      <c r="DI455" s="108"/>
      <c r="DJ455" s="108"/>
      <c r="DK455" s="108"/>
      <c r="DL455" s="108"/>
      <c r="DM455" s="108"/>
      <c r="DN455" s="108"/>
    </row>
    <row r="456" spans="1:118" hidden="1">
      <c r="A456" s="108"/>
      <c r="B456" s="108"/>
      <c r="C456" s="108"/>
      <c r="D456" s="108"/>
      <c r="E456" s="108"/>
      <c r="F456" s="108"/>
      <c r="G456" s="108"/>
      <c r="H456" s="108"/>
      <c r="I456" s="108"/>
      <c r="J456" s="104"/>
      <c r="K456" s="109"/>
      <c r="L456" s="109"/>
      <c r="M456" s="109"/>
      <c r="N456" s="109"/>
      <c r="O456" s="109"/>
      <c r="P456" s="108"/>
      <c r="Q456" s="108"/>
      <c r="R456" s="108"/>
      <c r="S456" s="108"/>
      <c r="T456" s="108"/>
      <c r="U456" s="108"/>
      <c r="V456" s="108"/>
      <c r="W456" s="108"/>
      <c r="X456" s="108"/>
      <c r="Y456" s="108"/>
      <c r="Z456" s="108"/>
      <c r="AA456" s="108"/>
      <c r="AB456" s="108"/>
      <c r="AQ456" s="108"/>
    </row>
    <row r="457" spans="1:118" hidden="1">
      <c r="A457" s="108"/>
      <c r="B457" s="108"/>
      <c r="C457" s="108"/>
      <c r="D457" s="108"/>
      <c r="E457" s="108"/>
      <c r="F457" s="108"/>
      <c r="G457" s="108"/>
      <c r="H457" s="108"/>
      <c r="I457" s="108"/>
      <c r="J457" s="104"/>
      <c r="K457" s="108"/>
      <c r="L457" s="108"/>
      <c r="M457" s="108"/>
      <c r="N457" s="108"/>
      <c r="O457" s="108"/>
      <c r="P457" s="108"/>
      <c r="Q457" s="108"/>
      <c r="R457" s="108"/>
      <c r="S457" s="108"/>
      <c r="T457" s="108"/>
      <c r="U457" s="108"/>
      <c r="V457" s="108"/>
      <c r="W457" s="108"/>
      <c r="X457" s="108"/>
      <c r="Y457" s="108"/>
      <c r="Z457" s="108"/>
      <c r="AA457" s="108"/>
      <c r="AB457" s="108"/>
      <c r="AQ457" s="108"/>
    </row>
    <row r="458" spans="1:118" hidden="1">
      <c r="P458" s="108"/>
      <c r="Q458" s="108"/>
      <c r="R458" s="108"/>
      <c r="S458" s="108"/>
      <c r="T458" s="108"/>
      <c r="U458" s="108"/>
      <c r="V458" s="108"/>
      <c r="W458" s="108"/>
      <c r="X458" s="108"/>
      <c r="Y458" s="108"/>
      <c r="Z458" s="108"/>
      <c r="AA458" s="108"/>
      <c r="AB458" s="108"/>
      <c r="AQ458" s="108"/>
    </row>
    <row r="459" spans="1:118" hidden="1">
      <c r="P459" s="108"/>
      <c r="Q459" s="108"/>
      <c r="R459" s="108"/>
      <c r="S459" s="108"/>
      <c r="T459" s="108"/>
      <c r="U459" s="108"/>
      <c r="V459" s="108"/>
      <c r="W459" s="108"/>
      <c r="X459" s="108"/>
      <c r="Y459" s="108"/>
      <c r="Z459" s="108"/>
      <c r="AA459" s="108"/>
      <c r="AB459" s="108"/>
      <c r="AQ459" s="108"/>
    </row>
    <row r="460" spans="1:118" hidden="1">
      <c r="P460" s="108"/>
      <c r="Q460" s="108"/>
      <c r="R460" s="108"/>
      <c r="S460" s="108"/>
      <c r="T460" s="108"/>
      <c r="U460" s="108"/>
      <c r="V460" s="108"/>
      <c r="W460" s="108"/>
      <c r="X460" s="108"/>
      <c r="Y460" s="108"/>
      <c r="Z460" s="108"/>
      <c r="AA460" s="108"/>
      <c r="AB460" s="108"/>
      <c r="AQ460" s="108"/>
    </row>
    <row r="461" spans="1:118" hidden="1">
      <c r="P461" s="108"/>
      <c r="Q461" s="108"/>
      <c r="R461" s="108"/>
      <c r="S461" s="108"/>
      <c r="T461" s="108"/>
      <c r="U461" s="108"/>
      <c r="V461" s="108"/>
      <c r="W461" s="108"/>
      <c r="X461" s="108"/>
      <c r="Y461" s="108"/>
      <c r="Z461" s="108"/>
      <c r="AA461" s="108"/>
      <c r="AB461" s="108"/>
      <c r="AQ461" s="108"/>
    </row>
    <row r="462" spans="1:118" hidden="1">
      <c r="P462" s="108"/>
      <c r="Q462" s="108"/>
      <c r="R462" s="108"/>
      <c r="S462" s="108"/>
      <c r="T462" s="108"/>
      <c r="U462" s="108"/>
      <c r="V462" s="108"/>
      <c r="W462" s="108"/>
      <c r="X462" s="108"/>
      <c r="Y462" s="108"/>
      <c r="Z462" s="108"/>
      <c r="AA462" s="108"/>
      <c r="AB462" s="108"/>
      <c r="AQ462" s="108"/>
    </row>
    <row r="463" spans="1:118" hidden="1">
      <c r="P463" s="108"/>
      <c r="Q463" s="108"/>
      <c r="R463" s="108"/>
      <c r="S463" s="108"/>
      <c r="T463" s="108"/>
      <c r="U463" s="108"/>
      <c r="V463" s="108"/>
      <c r="W463" s="108"/>
      <c r="X463" s="108"/>
      <c r="Y463" s="108"/>
      <c r="Z463" s="108"/>
      <c r="AA463" s="108"/>
      <c r="AB463" s="108"/>
      <c r="AQ463" s="108"/>
    </row>
    <row r="464" spans="1:118" hidden="1">
      <c r="P464" s="108"/>
      <c r="Q464" s="108"/>
      <c r="R464" s="108"/>
      <c r="S464" s="108"/>
      <c r="T464" s="108"/>
      <c r="U464" s="108"/>
      <c r="V464" s="108"/>
      <c r="W464" s="108"/>
      <c r="X464" s="108"/>
      <c r="Y464" s="108"/>
      <c r="Z464" s="108"/>
      <c r="AA464" s="108"/>
      <c r="AB464" s="108"/>
      <c r="AQ464" s="108"/>
    </row>
    <row r="465" spans="16:43" hidden="1">
      <c r="P465" s="108"/>
      <c r="Q465" s="108"/>
      <c r="R465" s="108"/>
      <c r="S465" s="108"/>
      <c r="T465" s="108"/>
      <c r="U465" s="108"/>
      <c r="V465" s="108"/>
      <c r="W465" s="108"/>
      <c r="X465" s="108"/>
      <c r="Y465" s="108"/>
      <c r="Z465" s="108"/>
      <c r="AA465" s="108"/>
      <c r="AB465" s="108"/>
      <c r="AQ465" s="108"/>
    </row>
    <row r="466" spans="16:43" hidden="1">
      <c r="P466" s="108"/>
      <c r="Q466" s="108"/>
      <c r="R466" s="108"/>
      <c r="S466" s="108"/>
      <c r="T466" s="108"/>
      <c r="U466" s="108"/>
      <c r="V466" s="108"/>
      <c r="W466" s="108"/>
      <c r="X466" s="108"/>
      <c r="Y466" s="108"/>
      <c r="Z466" s="108"/>
      <c r="AA466" s="108"/>
      <c r="AB466" s="108"/>
      <c r="AQ466" s="108"/>
    </row>
    <row r="467" spans="16:43" hidden="1">
      <c r="P467" s="108"/>
      <c r="Q467" s="108"/>
      <c r="R467" s="108"/>
      <c r="S467" s="108"/>
      <c r="T467" s="108"/>
      <c r="U467" s="108"/>
      <c r="V467" s="108"/>
      <c r="W467" s="108"/>
      <c r="X467" s="108"/>
      <c r="Y467" s="108"/>
      <c r="Z467" s="108"/>
      <c r="AA467" s="108"/>
      <c r="AB467" s="108"/>
      <c r="AQ467" s="108"/>
    </row>
    <row r="468" spans="16:43" hidden="1">
      <c r="P468" s="108"/>
      <c r="Q468" s="108"/>
      <c r="R468" s="108"/>
      <c r="S468" s="108"/>
      <c r="T468" s="108"/>
      <c r="U468" s="108"/>
      <c r="V468" s="108"/>
      <c r="W468" s="108"/>
      <c r="X468" s="108"/>
      <c r="Y468" s="108"/>
      <c r="Z468" s="108"/>
      <c r="AA468" s="108"/>
      <c r="AB468" s="108"/>
      <c r="AQ468" s="108"/>
    </row>
    <row r="469" spans="16:43" hidden="1">
      <c r="P469" s="108"/>
      <c r="Q469" s="108"/>
      <c r="R469" s="108"/>
      <c r="S469" s="108"/>
      <c r="T469" s="108"/>
      <c r="U469" s="108"/>
      <c r="V469" s="108"/>
      <c r="W469" s="108"/>
      <c r="X469" s="108"/>
      <c r="Y469" s="108"/>
      <c r="Z469" s="108"/>
      <c r="AA469" s="108"/>
      <c r="AB469" s="108"/>
      <c r="AQ469" s="108"/>
    </row>
    <row r="470" spans="16:43" hidden="1">
      <c r="P470" s="108"/>
      <c r="Q470" s="108"/>
      <c r="R470" s="108"/>
      <c r="S470" s="108"/>
      <c r="T470" s="108"/>
      <c r="U470" s="108"/>
      <c r="V470" s="108"/>
      <c r="W470" s="108"/>
      <c r="X470" s="108"/>
      <c r="Y470" s="108"/>
      <c r="Z470" s="108"/>
      <c r="AA470" s="108"/>
      <c r="AB470" s="108"/>
      <c r="AQ470" s="108"/>
    </row>
    <row r="471" spans="16:43" hidden="1">
      <c r="P471" s="108"/>
      <c r="Q471" s="108"/>
      <c r="R471" s="108"/>
      <c r="S471" s="108"/>
      <c r="T471" s="108"/>
      <c r="U471" s="108"/>
      <c r="V471" s="108"/>
      <c r="W471" s="108"/>
      <c r="X471" s="108"/>
      <c r="Y471" s="108"/>
      <c r="Z471" s="108"/>
      <c r="AA471" s="108"/>
      <c r="AB471" s="108"/>
      <c r="AQ471" s="108"/>
    </row>
    <row r="472" spans="16:43" hidden="1">
      <c r="P472" s="108"/>
      <c r="Q472" s="108"/>
      <c r="R472" s="108"/>
      <c r="S472" s="108"/>
      <c r="T472" s="108"/>
      <c r="U472" s="108"/>
      <c r="V472" s="108"/>
      <c r="W472" s="108"/>
      <c r="X472" s="108"/>
      <c r="Y472" s="108"/>
      <c r="Z472" s="108"/>
      <c r="AA472" s="108"/>
      <c r="AB472" s="108"/>
      <c r="AQ472" s="108"/>
    </row>
    <row r="473" spans="16:43" hidden="1">
      <c r="P473" s="108"/>
      <c r="Q473" s="108"/>
      <c r="R473" s="108"/>
      <c r="S473" s="108"/>
      <c r="T473" s="108"/>
      <c r="U473" s="108"/>
      <c r="V473" s="108"/>
      <c r="W473" s="108"/>
      <c r="X473" s="108"/>
      <c r="Y473" s="108"/>
      <c r="Z473" s="108"/>
      <c r="AA473" s="108"/>
      <c r="AB473" s="108"/>
      <c r="AQ473" s="108"/>
    </row>
    <row r="474" spans="16:43" hidden="1">
      <c r="P474" s="108"/>
      <c r="Q474" s="108"/>
      <c r="R474" s="108"/>
      <c r="S474" s="108"/>
      <c r="T474" s="108"/>
      <c r="U474" s="108"/>
      <c r="V474" s="108"/>
      <c r="W474" s="108"/>
      <c r="X474" s="108"/>
      <c r="Y474" s="108"/>
      <c r="Z474" s="108"/>
      <c r="AA474" s="108"/>
      <c r="AB474" s="108"/>
      <c r="AQ474" s="108"/>
    </row>
    <row r="475" spans="16:43" hidden="1">
      <c r="P475" s="108"/>
      <c r="Q475" s="108"/>
      <c r="R475" s="108"/>
      <c r="S475" s="108"/>
      <c r="T475" s="108"/>
      <c r="U475" s="108"/>
      <c r="V475" s="108"/>
      <c r="W475" s="108"/>
      <c r="X475" s="108"/>
      <c r="Y475" s="108"/>
      <c r="Z475" s="108"/>
      <c r="AA475" s="108"/>
      <c r="AB475" s="108"/>
      <c r="AQ475" s="108"/>
    </row>
    <row r="476" spans="16:43" hidden="1">
      <c r="P476" s="108"/>
      <c r="Q476" s="108"/>
      <c r="R476" s="108"/>
      <c r="S476" s="108"/>
      <c r="T476" s="108"/>
      <c r="U476" s="108"/>
      <c r="V476" s="108"/>
      <c r="W476" s="108"/>
      <c r="X476" s="108"/>
      <c r="Y476" s="108"/>
      <c r="Z476" s="108"/>
      <c r="AA476" s="108"/>
      <c r="AB476" s="108"/>
      <c r="AQ476" s="108"/>
    </row>
  </sheetData>
  <mergeCells count="66">
    <mergeCell ref="DH11:DH12"/>
    <mergeCell ref="DI11:DI12"/>
    <mergeCell ref="DJ11:DK11"/>
    <mergeCell ref="DL11:DL12"/>
    <mergeCell ref="DM11:DM12"/>
    <mergeCell ref="DC11:DC12"/>
    <mergeCell ref="DD11:DD12"/>
    <mergeCell ref="DE11:DE12"/>
    <mergeCell ref="DF11:DF12"/>
    <mergeCell ref="DG11:DG12"/>
    <mergeCell ref="CQ11:CR11"/>
    <mergeCell ref="CS11:CS12"/>
    <mergeCell ref="CT11:CT12"/>
    <mergeCell ref="DA11:DA12"/>
    <mergeCell ref="DB11:DB12"/>
    <mergeCell ref="CL11:CL12"/>
    <mergeCell ref="CM11:CM12"/>
    <mergeCell ref="CN11:CN12"/>
    <mergeCell ref="CO11:CO12"/>
    <mergeCell ref="CP11:CP12"/>
    <mergeCell ref="CA11:CA12"/>
    <mergeCell ref="CH11:CH12"/>
    <mergeCell ref="CI11:CI12"/>
    <mergeCell ref="CJ11:CJ12"/>
    <mergeCell ref="CK11:CK12"/>
    <mergeCell ref="BU11:BU12"/>
    <mergeCell ref="BV11:BV12"/>
    <mergeCell ref="BW11:BW12"/>
    <mergeCell ref="BX11:BY11"/>
    <mergeCell ref="BZ11:BZ12"/>
    <mergeCell ref="BP11:BP12"/>
    <mergeCell ref="BQ11:BQ12"/>
    <mergeCell ref="BR11:BR12"/>
    <mergeCell ref="BS11:BS12"/>
    <mergeCell ref="BT11:BT12"/>
    <mergeCell ref="BD11:BD12"/>
    <mergeCell ref="BE11:BF11"/>
    <mergeCell ref="BG11:BG12"/>
    <mergeCell ref="BH11:BH12"/>
    <mergeCell ref="BO11:BO12"/>
    <mergeCell ref="AY11:AY12"/>
    <mergeCell ref="AZ11:AZ12"/>
    <mergeCell ref="BA11:BA12"/>
    <mergeCell ref="BB11:BB12"/>
    <mergeCell ref="BC11:BC12"/>
    <mergeCell ref="DJ10:DM10"/>
    <mergeCell ref="AC11:AC12"/>
    <mergeCell ref="AD11:AD12"/>
    <mergeCell ref="AE11:AE12"/>
    <mergeCell ref="AF11:AF12"/>
    <mergeCell ref="AG11:AG12"/>
    <mergeCell ref="AH11:AH12"/>
    <mergeCell ref="AI11:AI12"/>
    <mergeCell ref="AJ11:AJ12"/>
    <mergeCell ref="AK11:AK12"/>
    <mergeCell ref="AL11:AM11"/>
    <mergeCell ref="AN11:AN12"/>
    <mergeCell ref="AO11:AO12"/>
    <mergeCell ref="AV11:AV12"/>
    <mergeCell ref="AW11:AW12"/>
    <mergeCell ref="AX11:AX12"/>
    <mergeCell ref="K6:O6"/>
    <mergeCell ref="AL10:AO10"/>
    <mergeCell ref="BE10:BH10"/>
    <mergeCell ref="BX10:CA10"/>
    <mergeCell ref="CQ10:CT10"/>
  </mergeCells>
  <conditionalFormatting sqref="DH17:DH31 DJ17:DJ31">
    <cfRule type="expression" dxfId="45" priority="7" stopIfTrue="1">
      <formula>NOT(ISERROR(SEARCH("Err",DH17)))</formula>
    </cfRule>
  </conditionalFormatting>
  <conditionalFormatting sqref="DD32">
    <cfRule type="expression" dxfId="44" priority="5" stopIfTrue="1">
      <formula>NOT(ISERROR(SEARCH("Err",DD32)))</formula>
    </cfRule>
  </conditionalFormatting>
  <conditionalFormatting sqref="AJ33">
    <cfRule type="cellIs" dxfId="43" priority="45" operator="equal">
      <formula>"ERROR"</formula>
    </cfRule>
  </conditionalFormatting>
  <conditionalFormatting sqref="AG32:AL32 K11:O12">
    <cfRule type="expression" dxfId="42" priority="44" stopIfTrue="1">
      <formula>NOT(ISERROR(SEARCH("Err",K11)))</formula>
    </cfRule>
  </conditionalFormatting>
  <conditionalFormatting sqref="AJ17:AJ31 AL17:AL31">
    <cfRule type="expression" dxfId="41" priority="43" stopIfTrue="1">
      <formula>NOT(ISERROR(SEARCH("Err",AJ17)))</formula>
    </cfRule>
  </conditionalFormatting>
  <conditionalFormatting sqref="AC32:AE32 AN32:AO32">
    <cfRule type="expression" dxfId="40" priority="46" stopIfTrue="1">
      <formula>NOT(ISERROR(SEARCH("Err",AC32)))</formula>
    </cfRule>
  </conditionalFormatting>
  <conditionalFormatting sqref="K32:O32">
    <cfRule type="expression" dxfId="39" priority="41" stopIfTrue="1">
      <formula>NOT(ISERROR(SEARCH("Err",K32)))</formula>
    </cfRule>
  </conditionalFormatting>
  <conditionalFormatting sqref="AM17:AM32">
    <cfRule type="expression" dxfId="38" priority="42" stopIfTrue="1">
      <formula>NOT(ISERROR(SEARCH("Err",AM17)))</formula>
    </cfRule>
  </conditionalFormatting>
  <conditionalFormatting sqref="K62:O62">
    <cfRule type="expression" dxfId="37" priority="40" stopIfTrue="1">
      <formula>NOT(ISERROR(SEARCH("Err",K62)))</formula>
    </cfRule>
  </conditionalFormatting>
  <conditionalFormatting sqref="K118:O118">
    <cfRule type="expression" dxfId="36" priority="38" stopIfTrue="1">
      <formula>NOT(ISERROR(SEARCH("Err",K118)))</formula>
    </cfRule>
  </conditionalFormatting>
  <conditionalFormatting sqref="K174:O174">
    <cfRule type="expression" dxfId="35" priority="36" stopIfTrue="1">
      <formula>NOT(ISERROR(SEARCH("Err",K174)))</formula>
    </cfRule>
  </conditionalFormatting>
  <conditionalFormatting sqref="K202:O202">
    <cfRule type="expression" dxfId="34" priority="35" stopIfTrue="1">
      <formula>NOT(ISERROR(SEARCH("Err",K202)))</formula>
    </cfRule>
  </conditionalFormatting>
  <conditionalFormatting sqref="K90:O90">
    <cfRule type="expression" dxfId="33" priority="39" stopIfTrue="1">
      <formula>NOT(ISERROR(SEARCH("Err",K90)))</formula>
    </cfRule>
  </conditionalFormatting>
  <conditionalFormatting sqref="K146:O146">
    <cfRule type="expression" dxfId="32" priority="37" stopIfTrue="1">
      <formula>NOT(ISERROR(SEARCH("Err",K146)))</formula>
    </cfRule>
  </conditionalFormatting>
  <conditionalFormatting sqref="AF32">
    <cfRule type="expression" dxfId="31" priority="25" stopIfTrue="1">
      <formula>NOT(ISERROR(SEARCH("Err",AF32)))</formula>
    </cfRule>
  </conditionalFormatting>
  <conditionalFormatting sqref="K230:O230">
    <cfRule type="expression" dxfId="30" priority="34" stopIfTrue="1">
      <formula>NOT(ISERROR(SEARCH("Err",K230)))</formula>
    </cfRule>
  </conditionalFormatting>
  <conditionalFormatting sqref="K454:O454">
    <cfRule type="expression" dxfId="29" priority="26" stopIfTrue="1">
      <formula>NOT(ISERROR(SEARCH("Err",K454)))</formula>
    </cfRule>
  </conditionalFormatting>
  <conditionalFormatting sqref="K426:O426">
    <cfRule type="expression" dxfId="28" priority="27" stopIfTrue="1">
      <formula>NOT(ISERROR(SEARCH("Err",K426)))</formula>
    </cfRule>
  </conditionalFormatting>
  <conditionalFormatting sqref="K258:O258">
    <cfRule type="expression" dxfId="27" priority="33" stopIfTrue="1">
      <formula>NOT(ISERROR(SEARCH("Err",K258)))</formula>
    </cfRule>
  </conditionalFormatting>
  <conditionalFormatting sqref="K286:O286">
    <cfRule type="expression" dxfId="26" priority="32" stopIfTrue="1">
      <formula>NOT(ISERROR(SEARCH("Err",K286)))</formula>
    </cfRule>
  </conditionalFormatting>
  <conditionalFormatting sqref="K314:O314">
    <cfRule type="expression" dxfId="25" priority="31" stopIfTrue="1">
      <formula>NOT(ISERROR(SEARCH("Err",K314)))</formula>
    </cfRule>
  </conditionalFormatting>
  <conditionalFormatting sqref="K342:O342">
    <cfRule type="expression" dxfId="24" priority="30" stopIfTrue="1">
      <formula>NOT(ISERROR(SEARCH("Err",K342)))</formula>
    </cfRule>
  </conditionalFormatting>
  <conditionalFormatting sqref="K370:O370">
    <cfRule type="expression" dxfId="23" priority="29" stopIfTrue="1">
      <formula>NOT(ISERROR(SEARCH("Err",K370)))</formula>
    </cfRule>
  </conditionalFormatting>
  <conditionalFormatting sqref="K398:O398">
    <cfRule type="expression" dxfId="22" priority="28" stopIfTrue="1">
      <formula>NOT(ISERROR(SEARCH("Err",K398)))</formula>
    </cfRule>
  </conditionalFormatting>
  <conditionalFormatting sqref="AZ32:BE32">
    <cfRule type="expression" dxfId="21" priority="23" stopIfTrue="1">
      <formula>NOT(ISERROR(SEARCH("Err",AZ32)))</formula>
    </cfRule>
  </conditionalFormatting>
  <conditionalFormatting sqref="BC17:BC31 BE17:BE31">
    <cfRule type="expression" dxfId="20" priority="22" stopIfTrue="1">
      <formula>NOT(ISERROR(SEARCH("Err",BC17)))</formula>
    </cfRule>
  </conditionalFormatting>
  <conditionalFormatting sqref="AV32:AX32 BG32:BH32">
    <cfRule type="expression" dxfId="19" priority="24" stopIfTrue="1">
      <formula>NOT(ISERROR(SEARCH("Err",AV32)))</formula>
    </cfRule>
  </conditionalFormatting>
  <conditionalFormatting sqref="BF17:BF32">
    <cfRule type="expression" dxfId="18" priority="21" stopIfTrue="1">
      <formula>NOT(ISERROR(SEARCH("Err",BF17)))</formula>
    </cfRule>
  </conditionalFormatting>
  <conditionalFormatting sqref="AY32">
    <cfRule type="expression" dxfId="17" priority="20" stopIfTrue="1">
      <formula>NOT(ISERROR(SEARCH("Err",AY32)))</formula>
    </cfRule>
  </conditionalFormatting>
  <conditionalFormatting sqref="BS32:BX32">
    <cfRule type="expression" dxfId="16" priority="18" stopIfTrue="1">
      <formula>NOT(ISERROR(SEARCH("Err",BS32)))</formula>
    </cfRule>
  </conditionalFormatting>
  <conditionalFormatting sqref="BV17:BV31 BX17:BX31">
    <cfRule type="expression" dxfId="15" priority="17" stopIfTrue="1">
      <formula>NOT(ISERROR(SEARCH("Err",BV17)))</formula>
    </cfRule>
  </conditionalFormatting>
  <conditionalFormatting sqref="BO32:BQ32 BZ32:CA32">
    <cfRule type="expression" dxfId="14" priority="19" stopIfTrue="1">
      <formula>NOT(ISERROR(SEARCH("Err",BO32)))</formula>
    </cfRule>
  </conditionalFormatting>
  <conditionalFormatting sqref="BY17:BY32">
    <cfRule type="expression" dxfId="13" priority="16" stopIfTrue="1">
      <formula>NOT(ISERROR(SEARCH("Err",BY17)))</formula>
    </cfRule>
  </conditionalFormatting>
  <conditionalFormatting sqref="BR32">
    <cfRule type="expression" dxfId="12" priority="15" stopIfTrue="1">
      <formula>NOT(ISERROR(SEARCH("Err",BR32)))</formula>
    </cfRule>
  </conditionalFormatting>
  <conditionalFormatting sqref="CL32:CQ32">
    <cfRule type="expression" dxfId="11" priority="13" stopIfTrue="1">
      <formula>NOT(ISERROR(SEARCH("Err",CL32)))</formula>
    </cfRule>
  </conditionalFormatting>
  <conditionalFormatting sqref="CO17:CO31 CQ17:CQ31">
    <cfRule type="expression" dxfId="10" priority="12" stopIfTrue="1">
      <formula>NOT(ISERROR(SEARCH("Err",CO17)))</formula>
    </cfRule>
  </conditionalFormatting>
  <conditionalFormatting sqref="CH32:CJ32 CS32:CT32">
    <cfRule type="expression" dxfId="9" priority="14" stopIfTrue="1">
      <formula>NOT(ISERROR(SEARCH("Err",CH32)))</formula>
    </cfRule>
  </conditionalFormatting>
  <conditionalFormatting sqref="CR17:CR32">
    <cfRule type="expression" dxfId="8" priority="11" stopIfTrue="1">
      <formula>NOT(ISERROR(SEARCH("Err",CR17)))</formula>
    </cfRule>
  </conditionalFormatting>
  <conditionalFormatting sqref="CK32">
    <cfRule type="expression" dxfId="7" priority="10" stopIfTrue="1">
      <formula>NOT(ISERROR(SEARCH("Err",CK32)))</formula>
    </cfRule>
  </conditionalFormatting>
  <conditionalFormatting sqref="DE32:DJ32">
    <cfRule type="expression" dxfId="6" priority="8" stopIfTrue="1">
      <formula>NOT(ISERROR(SEARCH("Err",DE32)))</formula>
    </cfRule>
  </conditionalFormatting>
  <conditionalFormatting sqref="DA32:DC32 DL32:DM32">
    <cfRule type="expression" dxfId="5" priority="9" stopIfTrue="1">
      <formula>NOT(ISERROR(SEARCH("Err",DA32)))</formula>
    </cfRule>
  </conditionalFormatting>
  <conditionalFormatting sqref="DK17:DK32">
    <cfRule type="expression" dxfId="4" priority="6" stopIfTrue="1">
      <formula>NOT(ISERROR(SEARCH("Err",DK17)))</formula>
    </cfRule>
  </conditionalFormatting>
  <conditionalFormatting sqref="BC33">
    <cfRule type="cellIs" dxfId="3" priority="4" operator="equal">
      <formula>"ERROR"</formula>
    </cfRule>
  </conditionalFormatting>
  <conditionalFormatting sqref="BV33">
    <cfRule type="cellIs" dxfId="2" priority="3" operator="equal">
      <formula>"ERROR"</formula>
    </cfRule>
  </conditionalFormatting>
  <conditionalFormatting sqref="CO33">
    <cfRule type="cellIs" dxfId="1" priority="2" operator="equal">
      <formula>"ERROR"</formula>
    </cfRule>
  </conditionalFormatting>
  <conditionalFormatting sqref="DH33">
    <cfRule type="cellIs" dxfId="0" priority="1" operator="equal">
      <formula>"ERROR"</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A2-B888-4862-B3AE-C8227F2977C3}">
  <sheetPr>
    <tabColor theme="7"/>
    <pageSetUpPr autoPageBreaks="0"/>
  </sheetPr>
  <dimension ref="A1:AJ45"/>
  <sheetViews>
    <sheetView topLeftCell="A13" workbookViewId="0">
      <selection activeCell="X21" sqref="X21"/>
    </sheetView>
  </sheetViews>
  <sheetFormatPr defaultColWidth="0" defaultRowHeight="13.5" zeroHeight="1"/>
  <cols>
    <col min="1" max="1" width="1.765625" customWidth="1"/>
    <col min="2" max="3" width="9.23046875" customWidth="1"/>
    <col min="4" max="4" width="46.23046875" bestFit="1" customWidth="1"/>
    <col min="5" max="17" width="1.765625" customWidth="1"/>
    <col min="18" max="18" width="3.84375" bestFit="1" customWidth="1"/>
    <col min="19" max="24" width="9.23046875" customWidth="1"/>
    <col min="25" max="36" width="0" hidden="1" customWidth="1"/>
    <col min="37"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45</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s="76" customFormat="1">
      <c r="D7" s="76" t="s">
        <v>670</v>
      </c>
      <c r="E7" s="86" t="s">
        <v>671</v>
      </c>
      <c r="F7" s="86" t="s">
        <v>672</v>
      </c>
      <c r="G7" s="86" t="s">
        <v>673</v>
      </c>
      <c r="H7" s="86" t="s">
        <v>674</v>
      </c>
      <c r="I7" s="86" t="s">
        <v>675</v>
      </c>
      <c r="J7" s="86" t="s">
        <v>676</v>
      </c>
      <c r="K7" s="86" t="s">
        <v>677</v>
      </c>
      <c r="L7" s="86" t="s">
        <v>678</v>
      </c>
      <c r="M7" s="86" t="s">
        <v>679</v>
      </c>
      <c r="N7" s="86" t="s">
        <v>680</v>
      </c>
      <c r="O7" s="86" t="s">
        <v>681</v>
      </c>
      <c r="P7" s="86" t="s">
        <v>682</v>
      </c>
      <c r="Q7" s="86" t="s">
        <v>683</v>
      </c>
      <c r="R7" s="76" t="s">
        <v>211</v>
      </c>
      <c r="S7" s="272" t="s">
        <v>167</v>
      </c>
      <c r="T7" s="272" t="s">
        <v>7</v>
      </c>
      <c r="U7" s="272" t="s">
        <v>168</v>
      </c>
      <c r="V7" s="272" t="s">
        <v>169</v>
      </c>
      <c r="W7" s="272" t="s">
        <v>170</v>
      </c>
    </row>
    <row r="8" spans="1:24"/>
    <row r="9" spans="1:24" s="29" customFormat="1" ht="18">
      <c r="B9" s="30" t="s">
        <v>574</v>
      </c>
      <c r="X9"/>
    </row>
    <row r="10" spans="1:24"/>
    <row r="11" spans="1:24" ht="14">
      <c r="A11" s="61"/>
      <c r="B11" s="50" t="s">
        <v>684</v>
      </c>
      <c r="C11" s="50"/>
      <c r="D11" s="50"/>
      <c r="E11" s="57"/>
      <c r="F11" s="57"/>
      <c r="G11" s="57"/>
      <c r="H11" s="57"/>
      <c r="I11" s="57"/>
      <c r="J11" s="57"/>
      <c r="K11" s="57"/>
      <c r="L11" s="57"/>
      <c r="M11" s="57"/>
      <c r="N11" s="57"/>
      <c r="O11" s="57"/>
      <c r="P11" s="57"/>
      <c r="Q11" s="57"/>
      <c r="R11" s="57"/>
      <c r="S11" s="57"/>
      <c r="T11" s="57"/>
      <c r="U11" s="57"/>
      <c r="V11" s="57"/>
      <c r="W11" s="57"/>
    </row>
    <row r="12" spans="1:24"/>
    <row r="13" spans="1:24">
      <c r="D13" s="76" t="s">
        <v>684</v>
      </c>
      <c r="R13" s="76" t="s">
        <v>219</v>
      </c>
      <c r="S13" s="408">
        <f>SUM(S19,S26,S36,S44)</f>
        <v>0</v>
      </c>
      <c r="T13" s="408">
        <f>SUM(T19,T26,T36,T44)</f>
        <v>0</v>
      </c>
      <c r="U13" s="408">
        <f>SUM(U19,U26,U36,U44)</f>
        <v>0</v>
      </c>
      <c r="V13" s="408">
        <f>SUM(V19,V26,V36,V44)</f>
        <v>0</v>
      </c>
      <c r="W13" s="408">
        <f>SUM(W19,W26,W36,W44)</f>
        <v>0</v>
      </c>
    </row>
    <row r="14" spans="1:24"/>
    <row r="15" spans="1:24" ht="14">
      <c r="A15" s="61"/>
      <c r="B15" s="50" t="s">
        <v>685</v>
      </c>
      <c r="C15" s="50"/>
      <c r="D15" s="50"/>
      <c r="E15" s="57"/>
      <c r="F15" s="57"/>
      <c r="G15" s="57"/>
      <c r="H15" s="57"/>
      <c r="I15" s="57"/>
      <c r="J15" s="57"/>
      <c r="K15" s="57"/>
      <c r="L15" s="57"/>
      <c r="M15" s="57"/>
      <c r="N15" s="57"/>
      <c r="O15" s="57"/>
      <c r="P15" s="57"/>
      <c r="Q15" s="57"/>
      <c r="R15" s="57"/>
      <c r="S15" s="57"/>
      <c r="T15" s="57"/>
      <c r="U15" s="57"/>
      <c r="V15" s="57"/>
      <c r="W15" s="57"/>
    </row>
    <row r="16" spans="1:24"/>
    <row r="17" spans="1:23">
      <c r="D17" t="s">
        <v>686</v>
      </c>
      <c r="R17" t="s">
        <v>219</v>
      </c>
      <c r="S17" s="334"/>
      <c r="T17" s="334"/>
      <c r="U17" s="334"/>
      <c r="V17" s="334"/>
      <c r="W17" s="334"/>
    </row>
    <row r="18" spans="1:23">
      <c r="D18" t="s">
        <v>687</v>
      </c>
      <c r="R18" t="s">
        <v>219</v>
      </c>
      <c r="S18" s="334"/>
      <c r="T18" s="334"/>
      <c r="U18" s="334"/>
      <c r="V18" s="334"/>
      <c r="W18" s="334"/>
    </row>
    <row r="19" spans="1:23">
      <c r="D19" s="76" t="s">
        <v>234</v>
      </c>
      <c r="E19" s="76"/>
      <c r="F19" s="76"/>
      <c r="G19" s="76"/>
      <c r="H19" s="76"/>
      <c r="I19" s="76"/>
      <c r="J19" s="76"/>
      <c r="K19" s="76"/>
      <c r="L19" s="76"/>
      <c r="M19" s="76"/>
      <c r="N19" s="76"/>
      <c r="O19" s="76"/>
      <c r="P19" s="76"/>
      <c r="Q19" s="76"/>
      <c r="R19" s="76" t="s">
        <v>219</v>
      </c>
      <c r="S19" s="371">
        <f>SUM(S17:S18)</f>
        <v>0</v>
      </c>
      <c r="T19" s="371">
        <f t="shared" ref="T19:W19" si="0">SUM(T17:T18)</f>
        <v>0</v>
      </c>
      <c r="U19" s="371">
        <f t="shared" si="0"/>
        <v>0</v>
      </c>
      <c r="V19" s="371">
        <f t="shared" si="0"/>
        <v>0</v>
      </c>
      <c r="W19" s="371">
        <f t="shared" si="0"/>
        <v>0</v>
      </c>
    </row>
    <row r="20" spans="1:23"/>
    <row r="21" spans="1:23" ht="14">
      <c r="A21" s="61"/>
      <c r="B21" s="50" t="s">
        <v>688</v>
      </c>
      <c r="C21" s="50"/>
      <c r="D21" s="50"/>
      <c r="E21" s="57"/>
      <c r="F21" s="57"/>
      <c r="G21" s="57"/>
      <c r="H21" s="57"/>
      <c r="I21" s="57"/>
      <c r="J21" s="57"/>
      <c r="K21" s="57"/>
      <c r="L21" s="57"/>
      <c r="M21" s="57"/>
      <c r="N21" s="57"/>
      <c r="O21" s="57"/>
      <c r="P21" s="57"/>
      <c r="Q21" s="57"/>
      <c r="R21" s="57"/>
      <c r="S21" s="57"/>
      <c r="T21" s="57"/>
      <c r="U21" s="57"/>
      <c r="V21" s="57"/>
      <c r="W21" s="57"/>
    </row>
    <row r="22" spans="1:23"/>
    <row r="23" spans="1:23">
      <c r="D23" t="s">
        <v>689</v>
      </c>
      <c r="R23" t="s">
        <v>219</v>
      </c>
      <c r="S23" s="334"/>
      <c r="T23" s="334"/>
      <c r="U23" s="334"/>
      <c r="V23" s="334"/>
      <c r="W23" s="334"/>
    </row>
    <row r="24" spans="1:23">
      <c r="D24" t="s">
        <v>690</v>
      </c>
      <c r="R24" t="s">
        <v>219</v>
      </c>
      <c r="S24" s="334"/>
      <c r="T24" s="334"/>
      <c r="U24" s="334"/>
      <c r="V24" s="334"/>
      <c r="W24" s="334"/>
    </row>
    <row r="25" spans="1:23">
      <c r="D25" t="s">
        <v>691</v>
      </c>
      <c r="R25" t="s">
        <v>219</v>
      </c>
      <c r="S25" s="334"/>
      <c r="T25" s="334"/>
      <c r="U25" s="334"/>
      <c r="V25" s="334"/>
      <c r="W25" s="334"/>
    </row>
    <row r="26" spans="1:23">
      <c r="D26" s="76" t="s">
        <v>234</v>
      </c>
      <c r="E26" s="76"/>
      <c r="F26" s="76"/>
      <c r="G26" s="76"/>
      <c r="H26" s="76"/>
      <c r="I26" s="76"/>
      <c r="J26" s="76"/>
      <c r="K26" s="76"/>
      <c r="L26" s="76"/>
      <c r="M26" s="76"/>
      <c r="N26" s="76"/>
      <c r="O26" s="76"/>
      <c r="P26" s="76"/>
      <c r="Q26" s="76"/>
      <c r="R26" s="76" t="s">
        <v>219</v>
      </c>
      <c r="S26" s="371">
        <f>SUM(S23:S25)</f>
        <v>0</v>
      </c>
      <c r="T26" s="371">
        <f t="shared" ref="T26:W26" si="1">SUM(T23:T25)</f>
        <v>0</v>
      </c>
      <c r="U26" s="371">
        <f t="shared" si="1"/>
        <v>0</v>
      </c>
      <c r="V26" s="371">
        <f t="shared" si="1"/>
        <v>0</v>
      </c>
      <c r="W26" s="371">
        <f t="shared" si="1"/>
        <v>0</v>
      </c>
    </row>
    <row r="27" spans="1:23"/>
    <row r="28" spans="1:23" ht="14">
      <c r="A28" s="61"/>
      <c r="B28" s="50" t="s">
        <v>692</v>
      </c>
      <c r="C28" s="50"/>
      <c r="D28" s="50"/>
      <c r="E28" s="57"/>
      <c r="F28" s="57"/>
      <c r="G28" s="57"/>
      <c r="H28" s="57"/>
      <c r="I28" s="57"/>
      <c r="J28" s="57"/>
      <c r="K28" s="57"/>
      <c r="L28" s="57"/>
      <c r="M28" s="57"/>
      <c r="N28" s="57"/>
      <c r="O28" s="57"/>
      <c r="P28" s="57"/>
      <c r="Q28" s="57"/>
      <c r="R28" s="57"/>
      <c r="S28" s="57"/>
      <c r="T28" s="57"/>
      <c r="U28" s="57"/>
      <c r="V28" s="57"/>
      <c r="W28" s="57"/>
    </row>
    <row r="29" spans="1:23"/>
    <row r="30" spans="1:23">
      <c r="D30" t="s">
        <v>693</v>
      </c>
      <c r="R30" t="s">
        <v>219</v>
      </c>
      <c r="S30" s="334"/>
      <c r="T30" s="334"/>
      <c r="U30" s="334"/>
      <c r="V30" s="334"/>
      <c r="W30" s="334"/>
    </row>
    <row r="31" spans="1:23">
      <c r="D31" t="s">
        <v>694</v>
      </c>
      <c r="R31" t="s">
        <v>219</v>
      </c>
      <c r="S31" s="334"/>
      <c r="T31" s="334"/>
      <c r="U31" s="334"/>
      <c r="V31" s="334"/>
      <c r="W31" s="334"/>
    </row>
    <row r="32" spans="1:23">
      <c r="D32" t="s">
        <v>695</v>
      </c>
      <c r="R32" t="s">
        <v>219</v>
      </c>
      <c r="S32" s="334"/>
      <c r="T32" s="334"/>
      <c r="U32" s="334"/>
      <c r="V32" s="334"/>
      <c r="W32" s="334"/>
    </row>
    <row r="33" spans="1:23">
      <c r="D33" t="s">
        <v>696</v>
      </c>
      <c r="R33" t="s">
        <v>219</v>
      </c>
      <c r="S33" s="334"/>
      <c r="T33" s="334"/>
      <c r="U33" s="334"/>
      <c r="V33" s="334"/>
      <c r="W33" s="334"/>
    </row>
    <row r="34" spans="1:23">
      <c r="D34" s="129" t="s">
        <v>697</v>
      </c>
      <c r="R34" t="s">
        <v>219</v>
      </c>
      <c r="S34" s="334"/>
      <c r="T34" s="334"/>
      <c r="U34" s="334"/>
      <c r="V34" s="334"/>
      <c r="W34" s="334"/>
    </row>
    <row r="35" spans="1:23">
      <c r="D35" s="129" t="s">
        <v>698</v>
      </c>
      <c r="R35" t="s">
        <v>219</v>
      </c>
      <c r="S35" s="334"/>
      <c r="T35" s="334"/>
      <c r="U35" s="334"/>
      <c r="V35" s="334"/>
      <c r="W35" s="334"/>
    </row>
    <row r="36" spans="1:23">
      <c r="D36" s="76" t="s">
        <v>234</v>
      </c>
      <c r="E36" s="76"/>
      <c r="F36" s="76"/>
      <c r="G36" s="76"/>
      <c r="H36" s="76"/>
      <c r="I36" s="76"/>
      <c r="J36" s="76"/>
      <c r="K36" s="76"/>
      <c r="L36" s="76"/>
      <c r="M36" s="76"/>
      <c r="N36" s="76"/>
      <c r="O36" s="76"/>
      <c r="P36" s="76"/>
      <c r="Q36" s="76"/>
      <c r="R36" s="76" t="s">
        <v>219</v>
      </c>
      <c r="S36" s="371">
        <f>SUM(S30:S35)</f>
        <v>0</v>
      </c>
      <c r="T36" s="371">
        <f t="shared" ref="T36:W36" si="2">SUM(T30:T35)</f>
        <v>0</v>
      </c>
      <c r="U36" s="371">
        <f t="shared" si="2"/>
        <v>0</v>
      </c>
      <c r="V36" s="371">
        <f t="shared" si="2"/>
        <v>0</v>
      </c>
      <c r="W36" s="371">
        <f t="shared" si="2"/>
        <v>0</v>
      </c>
    </row>
    <row r="37" spans="1:23"/>
    <row r="38" spans="1:23" ht="14">
      <c r="A38" s="61"/>
      <c r="B38" s="50" t="s">
        <v>699</v>
      </c>
      <c r="C38" s="50"/>
      <c r="D38" s="50"/>
      <c r="E38" s="57"/>
      <c r="F38" s="57"/>
      <c r="G38" s="57"/>
      <c r="H38" s="57"/>
      <c r="I38" s="57"/>
      <c r="J38" s="57"/>
      <c r="K38" s="57"/>
      <c r="L38" s="57"/>
      <c r="M38" s="57"/>
      <c r="N38" s="57"/>
      <c r="O38" s="57"/>
      <c r="P38" s="57"/>
      <c r="Q38" s="57"/>
      <c r="R38" s="57"/>
      <c r="S38" s="57"/>
      <c r="T38" s="57"/>
      <c r="U38" s="57"/>
      <c r="V38" s="57"/>
      <c r="W38" s="57"/>
    </row>
    <row r="39" spans="1:23"/>
    <row r="40" spans="1:23">
      <c r="D40" t="s">
        <v>700</v>
      </c>
      <c r="R40" t="s">
        <v>219</v>
      </c>
      <c r="S40" s="334"/>
      <c r="T40" s="334"/>
      <c r="U40" s="334"/>
      <c r="V40" s="334"/>
      <c r="W40" s="334"/>
    </row>
    <row r="41" spans="1:23">
      <c r="D41" t="s">
        <v>701</v>
      </c>
      <c r="R41" t="s">
        <v>219</v>
      </c>
      <c r="S41" s="334"/>
      <c r="T41" s="334"/>
      <c r="U41" s="334"/>
      <c r="V41" s="334"/>
      <c r="W41" s="334"/>
    </row>
    <row r="42" spans="1:23">
      <c r="D42" t="s">
        <v>702</v>
      </c>
      <c r="R42" t="s">
        <v>219</v>
      </c>
      <c r="S42" s="334"/>
      <c r="T42" s="334"/>
      <c r="U42" s="334"/>
      <c r="V42" s="334"/>
      <c r="W42" s="334"/>
    </row>
    <row r="43" spans="1:23">
      <c r="D43" t="s">
        <v>703</v>
      </c>
      <c r="R43" t="s">
        <v>219</v>
      </c>
      <c r="S43" s="334"/>
      <c r="T43" s="334"/>
      <c r="U43" s="334"/>
      <c r="V43" s="334"/>
      <c r="W43" s="334"/>
    </row>
    <row r="44" spans="1:23">
      <c r="D44" s="76" t="s">
        <v>234</v>
      </c>
      <c r="E44" s="76"/>
      <c r="F44" s="76"/>
      <c r="G44" s="76"/>
      <c r="H44" s="76"/>
      <c r="I44" s="76"/>
      <c r="J44" s="76"/>
      <c r="K44" s="76"/>
      <c r="L44" s="76"/>
      <c r="M44" s="76"/>
      <c r="N44" s="76"/>
      <c r="O44" s="76"/>
      <c r="P44" s="76"/>
      <c r="Q44" s="76"/>
      <c r="R44" s="76" t="s">
        <v>219</v>
      </c>
      <c r="S44" s="371">
        <f>SUM(S40:S43)</f>
        <v>0</v>
      </c>
      <c r="T44" s="371">
        <f>SUM(T40:T43)</f>
        <v>0</v>
      </c>
      <c r="U44" s="371">
        <f>SUM(U40:U43)</f>
        <v>0</v>
      </c>
      <c r="V44" s="371">
        <f>SUM(V40:V43)</f>
        <v>0</v>
      </c>
      <c r="W44" s="371">
        <f>SUM(W40:W43)</f>
        <v>0</v>
      </c>
    </row>
    <row r="45"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1FFB-D0DF-45FB-A8A3-A9EBACC4E8DE}">
  <sheetPr>
    <tabColor theme="7"/>
    <pageSetUpPr autoPageBreaks="0"/>
  </sheetPr>
  <dimension ref="A1:AK230"/>
  <sheetViews>
    <sheetView zoomScaleNormal="100" workbookViewId="0"/>
  </sheetViews>
  <sheetFormatPr defaultColWidth="0" defaultRowHeight="13.5" zeroHeight="1"/>
  <cols>
    <col min="1" max="1" width="1.765625" customWidth="1"/>
    <col min="2" max="3" width="9.23046875" customWidth="1"/>
    <col min="4" max="4" width="31.4609375" bestFit="1" customWidth="1"/>
    <col min="5" max="5" width="19.3828125" bestFit="1" customWidth="1"/>
    <col min="6" max="18" width="1.765625" customWidth="1"/>
    <col min="19" max="19" width="4.84375" bestFit="1" customWidth="1"/>
    <col min="20" max="25" width="9.23046875" customWidth="1"/>
    <col min="26" max="37" width="0" hidden="1" customWidth="1"/>
    <col min="38" max="16384" width="9.23046875" hidden="1"/>
  </cols>
  <sheetData>
    <row r="1" spans="1:25"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5">
      <c r="A3" s="3" t="str">
        <f>Cover!$A$4</f>
        <v>2022/23</v>
      </c>
      <c r="B3" s="3"/>
      <c r="C3" s="3"/>
      <c r="D3" s="2"/>
      <c r="E3" s="2"/>
      <c r="F3" s="2"/>
      <c r="G3" s="2"/>
      <c r="H3" s="2"/>
      <c r="I3" s="2"/>
      <c r="J3" s="2"/>
      <c r="K3" s="2"/>
      <c r="L3" s="2"/>
      <c r="M3" s="2"/>
      <c r="N3" s="2"/>
      <c r="O3" s="2"/>
      <c r="P3" s="2"/>
      <c r="Q3" s="2"/>
      <c r="R3" s="2"/>
      <c r="S3" s="2"/>
      <c r="T3" s="2"/>
      <c r="U3" s="2"/>
      <c r="V3" s="2"/>
      <c r="W3" s="2"/>
      <c r="X3" s="2"/>
      <c r="Y3" s="2"/>
    </row>
    <row r="4" spans="1:25" ht="25.5" thickBot="1">
      <c r="A4" s="28" t="s">
        <v>46</v>
      </c>
      <c r="B4" s="28"/>
      <c r="C4" s="7"/>
      <c r="D4" s="7"/>
      <c r="E4" s="7"/>
      <c r="F4" s="7"/>
      <c r="G4" s="7"/>
      <c r="H4" s="7"/>
      <c r="I4" s="7"/>
      <c r="J4" s="7"/>
      <c r="K4" s="7"/>
      <c r="L4" s="7"/>
      <c r="M4" s="7"/>
      <c r="N4" s="7"/>
      <c r="O4" s="7"/>
      <c r="P4" s="7"/>
      <c r="Q4" s="7"/>
      <c r="R4" s="7"/>
      <c r="S4" s="7"/>
      <c r="T4" s="7"/>
      <c r="U4" s="7"/>
      <c r="V4" s="7"/>
      <c r="W4" s="7"/>
      <c r="X4" s="7"/>
      <c r="Y4" s="7"/>
    </row>
    <row r="5" spans="1:25"/>
    <row r="6" spans="1:25">
      <c r="T6" s="485" t="s">
        <v>235</v>
      </c>
      <c r="U6" s="486"/>
      <c r="V6" s="486"/>
      <c r="W6" s="486"/>
      <c r="X6" s="487"/>
    </row>
    <row r="7" spans="1:25" s="76" customFormat="1">
      <c r="D7" s="76" t="s">
        <v>670</v>
      </c>
      <c r="E7" s="76" t="s">
        <v>637</v>
      </c>
      <c r="F7" s="86" t="s">
        <v>671</v>
      </c>
      <c r="G7" s="86" t="s">
        <v>672</v>
      </c>
      <c r="H7" s="86" t="s">
        <v>673</v>
      </c>
      <c r="I7" s="86" t="s">
        <v>674</v>
      </c>
      <c r="J7" s="86" t="s">
        <v>675</v>
      </c>
      <c r="K7" s="86" t="s">
        <v>676</v>
      </c>
      <c r="L7" s="86" t="s">
        <v>677</v>
      </c>
      <c r="M7" s="86" t="s">
        <v>678</v>
      </c>
      <c r="N7" s="86" t="s">
        <v>679</v>
      </c>
      <c r="O7" s="86" t="s">
        <v>680</v>
      </c>
      <c r="P7" s="86" t="s">
        <v>681</v>
      </c>
      <c r="Q7" s="86" t="s">
        <v>682</v>
      </c>
      <c r="R7" s="86" t="s">
        <v>683</v>
      </c>
      <c r="S7" s="76" t="s">
        <v>211</v>
      </c>
      <c r="T7" s="272" t="s">
        <v>167</v>
      </c>
      <c r="U7" s="272" t="s">
        <v>7</v>
      </c>
      <c r="V7" s="272" t="s">
        <v>168</v>
      </c>
      <c r="W7" s="272" t="s">
        <v>169</v>
      </c>
      <c r="X7" s="272" t="s">
        <v>170</v>
      </c>
    </row>
    <row r="8" spans="1:25"/>
    <row r="9" spans="1:25" s="29" customFormat="1" ht="18">
      <c r="B9" s="30" t="s">
        <v>704</v>
      </c>
      <c r="Y9"/>
    </row>
    <row r="10" spans="1:25"/>
    <row r="11" spans="1:25" ht="14">
      <c r="A11" s="61"/>
      <c r="B11" s="50" t="s">
        <v>234</v>
      </c>
      <c r="C11" s="50"/>
      <c r="D11" s="50"/>
      <c r="E11" s="50"/>
      <c r="F11" s="57"/>
      <c r="G11" s="57"/>
      <c r="H11" s="57"/>
      <c r="I11" s="57"/>
      <c r="J11" s="57"/>
      <c r="K11" s="57"/>
      <c r="L11" s="57"/>
      <c r="M11" s="57"/>
      <c r="N11" s="57"/>
      <c r="O11" s="57"/>
      <c r="P11" s="57"/>
      <c r="Q11" s="57"/>
      <c r="R11" s="57"/>
      <c r="S11" s="57"/>
      <c r="T11" s="57"/>
      <c r="U11" s="57"/>
      <c r="V11" s="57"/>
      <c r="W11" s="57"/>
      <c r="X11" s="57"/>
    </row>
    <row r="12" spans="1:25"/>
    <row r="13" spans="1:25">
      <c r="E13" t="s">
        <v>705</v>
      </c>
      <c r="S13" t="s">
        <v>219</v>
      </c>
      <c r="T13" s="371">
        <f>SUM(T27,T45,T75,T97)</f>
        <v>0</v>
      </c>
      <c r="U13" s="371">
        <f>SUM(U23,U34,U53,U83)</f>
        <v>0</v>
      </c>
      <c r="V13" s="371">
        <f>SUM(V23,V34,V53,V83)</f>
        <v>0</v>
      </c>
      <c r="W13" s="371">
        <f>SUM(W23,W34,W53,W83)</f>
        <v>0</v>
      </c>
      <c r="X13" s="371">
        <f>SUM(X23,X34,X53,X83)</f>
        <v>0</v>
      </c>
    </row>
    <row r="14" spans="1:25">
      <c r="E14" t="s">
        <v>706</v>
      </c>
      <c r="S14" t="s">
        <v>219</v>
      </c>
      <c r="T14" s="371">
        <f>SUM(T28,T46,T76,T98)</f>
        <v>0</v>
      </c>
      <c r="U14" s="371">
        <f>SUM(U24,U37,U54,U84)</f>
        <v>0</v>
      </c>
      <c r="V14" s="371">
        <f>SUM(V24,V37,V54,V84)</f>
        <v>0</v>
      </c>
      <c r="W14" s="371">
        <f>SUM(W24,W37,W54,W84)</f>
        <v>0</v>
      </c>
      <c r="X14" s="371">
        <f>SUM(X24,X37,X54,X84)</f>
        <v>0</v>
      </c>
    </row>
    <row r="15" spans="1:25">
      <c r="D15" s="76"/>
      <c r="E15" s="76" t="s">
        <v>707</v>
      </c>
      <c r="F15" s="76"/>
      <c r="G15" s="76"/>
      <c r="H15" s="76"/>
      <c r="I15" s="76"/>
      <c r="J15" s="76"/>
      <c r="K15" s="76"/>
      <c r="L15" s="76"/>
      <c r="M15" s="76"/>
      <c r="N15" s="76"/>
      <c r="O15" s="76"/>
      <c r="P15" s="76"/>
      <c r="Q15" s="76"/>
      <c r="R15" s="76"/>
      <c r="S15" s="76" t="s">
        <v>219</v>
      </c>
      <c r="T15" s="408">
        <f>SUM(T13:T14)</f>
        <v>0</v>
      </c>
      <c r="U15" s="408">
        <f t="shared" ref="U15:X15" si="0">SUM(U13:U14)</f>
        <v>0</v>
      </c>
      <c r="V15" s="408">
        <f t="shared" si="0"/>
        <v>0</v>
      </c>
      <c r="W15" s="408">
        <f t="shared" si="0"/>
        <v>0</v>
      </c>
      <c r="X15" s="408">
        <f t="shared" si="0"/>
        <v>0</v>
      </c>
    </row>
    <row r="16" spans="1:25"/>
    <row r="17" spans="1:24" ht="14">
      <c r="A17" s="61"/>
      <c r="B17" s="50" t="s">
        <v>583</v>
      </c>
      <c r="C17" s="50"/>
      <c r="D17" s="50"/>
      <c r="E17" s="50"/>
      <c r="F17" s="57"/>
      <c r="G17" s="57"/>
      <c r="H17" s="57"/>
      <c r="I17" s="57"/>
      <c r="J17" s="57"/>
      <c r="K17" s="57"/>
      <c r="L17" s="57"/>
      <c r="M17" s="57"/>
      <c r="N17" s="57"/>
      <c r="O17" s="57"/>
      <c r="P17" s="57"/>
      <c r="Q17" s="57"/>
      <c r="R17" s="57"/>
      <c r="S17" s="57"/>
      <c r="T17" s="57"/>
      <c r="U17" s="57"/>
      <c r="V17" s="57"/>
      <c r="W17" s="57"/>
      <c r="X17" s="57"/>
    </row>
    <row r="18" spans="1:24"/>
    <row r="19" spans="1:24">
      <c r="D19" s="488" t="s">
        <v>686</v>
      </c>
      <c r="E19" t="s">
        <v>708</v>
      </c>
      <c r="S19" t="s">
        <v>219</v>
      </c>
      <c r="T19" s="334"/>
      <c r="U19" s="334"/>
      <c r="V19" s="334"/>
      <c r="W19" s="334"/>
      <c r="X19" s="334"/>
    </row>
    <row r="20" spans="1:24">
      <c r="D20" s="488"/>
      <c r="E20" t="s">
        <v>709</v>
      </c>
      <c r="S20" t="s">
        <v>219</v>
      </c>
      <c r="T20" s="334"/>
      <c r="U20" s="334"/>
      <c r="V20" s="334"/>
      <c r="W20" s="334"/>
      <c r="X20" s="334"/>
    </row>
    <row r="21" spans="1:24">
      <c r="D21" s="488"/>
      <c r="E21" s="76" t="s">
        <v>710</v>
      </c>
      <c r="S21" s="76" t="s">
        <v>219</v>
      </c>
      <c r="T21" s="371">
        <f>SUM(T19:T20)</f>
        <v>0</v>
      </c>
      <c r="U21" s="371">
        <f t="shared" ref="U21:X21" si="1">SUM(U19:U20)</f>
        <v>0</v>
      </c>
      <c r="V21" s="371">
        <f t="shared" si="1"/>
        <v>0</v>
      </c>
      <c r="W21" s="371">
        <f t="shared" si="1"/>
        <v>0</v>
      </c>
      <c r="X21" s="371">
        <f t="shared" si="1"/>
        <v>0</v>
      </c>
    </row>
    <row r="22" spans="1:24"/>
    <row r="23" spans="1:24">
      <c r="D23" s="488" t="s">
        <v>687</v>
      </c>
      <c r="E23" t="s">
        <v>708</v>
      </c>
      <c r="S23" t="s">
        <v>219</v>
      </c>
      <c r="T23" s="334"/>
      <c r="U23" s="334"/>
      <c r="V23" s="334"/>
      <c r="W23" s="334"/>
      <c r="X23" s="334"/>
    </row>
    <row r="24" spans="1:24">
      <c r="D24" s="488"/>
      <c r="E24" t="s">
        <v>709</v>
      </c>
      <c r="S24" t="s">
        <v>219</v>
      </c>
      <c r="T24" s="334"/>
      <c r="U24" s="334"/>
      <c r="V24" s="334"/>
      <c r="W24" s="334"/>
      <c r="X24" s="334"/>
    </row>
    <row r="25" spans="1:24">
      <c r="D25" s="488"/>
      <c r="E25" s="76" t="s">
        <v>710</v>
      </c>
      <c r="S25" s="76" t="s">
        <v>219</v>
      </c>
      <c r="T25" s="371">
        <f>SUM(T23:T24)</f>
        <v>0</v>
      </c>
      <c r="U25" s="371">
        <f t="shared" ref="U25:X25" si="2">SUM(U23:U24)</f>
        <v>0</v>
      </c>
      <c r="V25" s="371">
        <f t="shared" si="2"/>
        <v>0</v>
      </c>
      <c r="W25" s="371">
        <f t="shared" si="2"/>
        <v>0</v>
      </c>
      <c r="X25" s="371">
        <f t="shared" si="2"/>
        <v>0</v>
      </c>
    </row>
    <row r="26" spans="1:24"/>
    <row r="27" spans="1:24">
      <c r="D27" s="489" t="s">
        <v>711</v>
      </c>
      <c r="E27" t="s">
        <v>708</v>
      </c>
      <c r="S27" t="s">
        <v>219</v>
      </c>
      <c r="T27" s="323">
        <f>SUM(T19,T23)</f>
        <v>0</v>
      </c>
      <c r="U27" s="323">
        <f t="shared" ref="U27:X27" si="3">SUM(U19,U23)</f>
        <v>0</v>
      </c>
      <c r="V27" s="323">
        <f t="shared" si="3"/>
        <v>0</v>
      </c>
      <c r="W27" s="323">
        <f t="shared" si="3"/>
        <v>0</v>
      </c>
      <c r="X27" s="323">
        <f t="shared" si="3"/>
        <v>0</v>
      </c>
    </row>
    <row r="28" spans="1:24">
      <c r="D28" s="489"/>
      <c r="E28" t="s">
        <v>709</v>
      </c>
      <c r="S28" t="s">
        <v>219</v>
      </c>
      <c r="T28" s="323">
        <f>SUM(T20,T24)</f>
        <v>0</v>
      </c>
      <c r="U28" s="323">
        <f t="shared" ref="U28:X28" si="4">SUM(U20,U24)</f>
        <v>0</v>
      </c>
      <c r="V28" s="323">
        <f t="shared" si="4"/>
        <v>0</v>
      </c>
      <c r="W28" s="323">
        <f t="shared" si="4"/>
        <v>0</v>
      </c>
      <c r="X28" s="323">
        <f t="shared" si="4"/>
        <v>0</v>
      </c>
    </row>
    <row r="29" spans="1:24">
      <c r="D29" s="489"/>
      <c r="E29" s="76" t="s">
        <v>710</v>
      </c>
      <c r="F29" s="76"/>
      <c r="G29" s="76"/>
      <c r="H29" s="76"/>
      <c r="I29" s="76"/>
      <c r="J29" s="76"/>
      <c r="K29" s="76"/>
      <c r="L29" s="76"/>
      <c r="M29" s="76"/>
      <c r="N29" s="76"/>
      <c r="O29" s="76"/>
      <c r="P29" s="76"/>
      <c r="Q29" s="76"/>
      <c r="R29" s="76"/>
      <c r="S29" s="76" t="s">
        <v>219</v>
      </c>
      <c r="T29" s="371">
        <f>SUM(T27:T28)</f>
        <v>0</v>
      </c>
      <c r="U29" s="371">
        <f t="shared" ref="U29:X29" si="5">SUM(U27:U28)</f>
        <v>0</v>
      </c>
      <c r="V29" s="371">
        <f t="shared" si="5"/>
        <v>0</v>
      </c>
      <c r="W29" s="371">
        <f t="shared" si="5"/>
        <v>0</v>
      </c>
      <c r="X29" s="371">
        <f t="shared" si="5"/>
        <v>0</v>
      </c>
    </row>
    <row r="30" spans="1:24"/>
    <row r="31" spans="1:24" ht="14">
      <c r="A31" s="61"/>
      <c r="B31" s="50" t="s">
        <v>584</v>
      </c>
      <c r="C31" s="50"/>
      <c r="D31" s="50"/>
      <c r="E31" s="50"/>
      <c r="F31" s="57"/>
      <c r="G31" s="57"/>
      <c r="H31" s="57"/>
      <c r="I31" s="57"/>
      <c r="J31" s="57"/>
      <c r="K31" s="57"/>
      <c r="L31" s="57"/>
      <c r="M31" s="57"/>
      <c r="N31" s="57"/>
      <c r="O31" s="57"/>
      <c r="P31" s="57"/>
      <c r="Q31" s="57"/>
      <c r="R31" s="57"/>
      <c r="S31" s="57"/>
      <c r="T31" s="57"/>
      <c r="U31" s="57"/>
      <c r="V31" s="57"/>
      <c r="W31" s="57"/>
      <c r="X31" s="57"/>
    </row>
    <row r="32" spans="1:24"/>
    <row r="33" spans="4:24">
      <c r="D33" s="488" t="s">
        <v>689</v>
      </c>
      <c r="E33" t="s">
        <v>708</v>
      </c>
      <c r="S33" t="s">
        <v>219</v>
      </c>
      <c r="T33" s="334"/>
      <c r="U33" s="334"/>
      <c r="V33" s="334"/>
      <c r="W33" s="334"/>
      <c r="X33" s="334"/>
    </row>
    <row r="34" spans="4:24">
      <c r="D34" s="488"/>
      <c r="E34" t="s">
        <v>709</v>
      </c>
      <c r="S34" t="s">
        <v>219</v>
      </c>
      <c r="T34" s="334"/>
      <c r="U34" s="334"/>
      <c r="V34" s="334"/>
      <c r="W34" s="334"/>
      <c r="X34" s="334"/>
    </row>
    <row r="35" spans="4:24">
      <c r="D35" s="488"/>
      <c r="E35" s="76" t="s">
        <v>710</v>
      </c>
      <c r="S35" s="76" t="s">
        <v>219</v>
      </c>
      <c r="T35" s="371">
        <f>SUM(T33:T34)</f>
        <v>0</v>
      </c>
      <c r="U35" s="371">
        <f t="shared" ref="U35:X35" si="6">SUM(U33:U34)</f>
        <v>0</v>
      </c>
      <c r="V35" s="371">
        <f t="shared" si="6"/>
        <v>0</v>
      </c>
      <c r="W35" s="371">
        <f t="shared" si="6"/>
        <v>0</v>
      </c>
      <c r="X35" s="371">
        <f t="shared" si="6"/>
        <v>0</v>
      </c>
    </row>
    <row r="36" spans="4:24">
      <c r="E36" s="76"/>
      <c r="F36" s="76"/>
      <c r="G36" s="76"/>
      <c r="H36" s="76"/>
      <c r="I36" s="76"/>
      <c r="J36" s="76"/>
      <c r="K36" s="76"/>
      <c r="L36" s="76"/>
      <c r="M36" s="76"/>
      <c r="N36" s="76"/>
      <c r="O36" s="76"/>
      <c r="P36" s="76"/>
      <c r="Q36" s="76"/>
      <c r="R36" s="76"/>
    </row>
    <row r="37" spans="4:24">
      <c r="D37" s="488" t="s">
        <v>690</v>
      </c>
      <c r="E37" t="s">
        <v>708</v>
      </c>
      <c r="F37" s="76"/>
      <c r="G37" s="76"/>
      <c r="H37" s="76"/>
      <c r="I37" s="76"/>
      <c r="J37" s="76"/>
      <c r="K37" s="76"/>
      <c r="L37" s="76"/>
      <c r="M37" s="76"/>
      <c r="N37" s="76"/>
      <c r="O37" s="76"/>
      <c r="P37" s="76"/>
      <c r="Q37" s="76"/>
      <c r="R37" s="76"/>
      <c r="S37" t="s">
        <v>219</v>
      </c>
      <c r="T37" s="334"/>
      <c r="U37" s="334"/>
      <c r="V37" s="334"/>
      <c r="W37" s="334"/>
      <c r="X37" s="334"/>
    </row>
    <row r="38" spans="4:24">
      <c r="D38" s="488"/>
      <c r="E38" t="s">
        <v>709</v>
      </c>
      <c r="F38" s="76"/>
      <c r="G38" s="76"/>
      <c r="H38" s="76"/>
      <c r="I38" s="76"/>
      <c r="J38" s="76"/>
      <c r="K38" s="76"/>
      <c r="L38" s="76"/>
      <c r="M38" s="76"/>
      <c r="N38" s="76"/>
      <c r="O38" s="76"/>
      <c r="P38" s="76"/>
      <c r="Q38" s="76"/>
      <c r="R38" s="76"/>
      <c r="S38" t="s">
        <v>219</v>
      </c>
      <c r="T38" s="334"/>
      <c r="U38" s="334"/>
      <c r="V38" s="334"/>
      <c r="W38" s="334"/>
      <c r="X38" s="334"/>
    </row>
    <row r="39" spans="4:24">
      <c r="D39" s="488"/>
      <c r="E39" s="76" t="s">
        <v>710</v>
      </c>
      <c r="F39" s="76"/>
      <c r="G39" s="76"/>
      <c r="H39" s="76"/>
      <c r="I39" s="76"/>
      <c r="J39" s="76"/>
      <c r="K39" s="76"/>
      <c r="L39" s="76"/>
      <c r="M39" s="76"/>
      <c r="N39" s="76"/>
      <c r="O39" s="76"/>
      <c r="P39" s="76"/>
      <c r="Q39" s="76"/>
      <c r="R39" s="76"/>
      <c r="S39" s="76" t="s">
        <v>219</v>
      </c>
      <c r="T39" s="371">
        <f>SUM(T37:T38)</f>
        <v>0</v>
      </c>
      <c r="U39" s="371">
        <f t="shared" ref="U39:X39" si="7">SUM(U37:U38)</f>
        <v>0</v>
      </c>
      <c r="V39" s="371">
        <f t="shared" si="7"/>
        <v>0</v>
      </c>
      <c r="W39" s="371">
        <f t="shared" si="7"/>
        <v>0</v>
      </c>
      <c r="X39" s="371">
        <f t="shared" si="7"/>
        <v>0</v>
      </c>
    </row>
    <row r="40" spans="4:24">
      <c r="D40" s="76"/>
      <c r="E40" s="76"/>
      <c r="F40" s="76"/>
      <c r="G40" s="76"/>
      <c r="H40" s="76"/>
      <c r="I40" s="76"/>
      <c r="J40" s="76"/>
      <c r="K40" s="76"/>
      <c r="L40" s="76"/>
      <c r="M40" s="76"/>
      <c r="N40" s="76"/>
      <c r="O40" s="76"/>
      <c r="P40" s="76"/>
      <c r="Q40" s="76"/>
      <c r="R40" s="76"/>
      <c r="S40" s="76"/>
    </row>
    <row r="41" spans="4:24">
      <c r="D41" s="488" t="s">
        <v>691</v>
      </c>
      <c r="E41" t="s">
        <v>708</v>
      </c>
      <c r="F41" s="76"/>
      <c r="G41" s="76"/>
      <c r="H41" s="76"/>
      <c r="I41" s="76"/>
      <c r="J41" s="76"/>
      <c r="K41" s="76"/>
      <c r="L41" s="76"/>
      <c r="M41" s="76"/>
      <c r="N41" s="76"/>
      <c r="O41" s="76"/>
      <c r="P41" s="76"/>
      <c r="Q41" s="76"/>
      <c r="R41" s="76"/>
      <c r="S41" t="s">
        <v>219</v>
      </c>
      <c r="T41" s="334"/>
      <c r="U41" s="334"/>
      <c r="V41" s="334"/>
      <c r="W41" s="334"/>
      <c r="X41" s="334"/>
    </row>
    <row r="42" spans="4:24">
      <c r="D42" s="488"/>
      <c r="E42" t="s">
        <v>709</v>
      </c>
      <c r="F42" s="76"/>
      <c r="G42" s="76"/>
      <c r="H42" s="76"/>
      <c r="I42" s="76"/>
      <c r="J42" s="76"/>
      <c r="K42" s="76"/>
      <c r="L42" s="76"/>
      <c r="M42" s="76"/>
      <c r="N42" s="76"/>
      <c r="O42" s="76"/>
      <c r="P42" s="76"/>
      <c r="Q42" s="76"/>
      <c r="R42" s="76"/>
      <c r="S42" t="s">
        <v>219</v>
      </c>
      <c r="T42" s="334"/>
      <c r="U42" s="334"/>
      <c r="V42" s="334"/>
      <c r="W42" s="334"/>
      <c r="X42" s="334"/>
    </row>
    <row r="43" spans="4:24">
      <c r="D43" s="488"/>
      <c r="E43" s="76" t="s">
        <v>710</v>
      </c>
      <c r="F43" s="76"/>
      <c r="G43" s="76"/>
      <c r="H43" s="76"/>
      <c r="I43" s="76"/>
      <c r="J43" s="76"/>
      <c r="K43" s="76"/>
      <c r="L43" s="76"/>
      <c r="M43" s="76"/>
      <c r="N43" s="76"/>
      <c r="O43" s="76"/>
      <c r="P43" s="76"/>
      <c r="Q43" s="76"/>
      <c r="R43" s="76"/>
      <c r="S43" s="76" t="s">
        <v>219</v>
      </c>
      <c r="T43" s="371">
        <f>SUM(T41:T42)</f>
        <v>0</v>
      </c>
      <c r="U43" s="371">
        <f t="shared" ref="U43:X43" si="8">SUM(U41:U42)</f>
        <v>0</v>
      </c>
      <c r="V43" s="371">
        <f t="shared" si="8"/>
        <v>0</v>
      </c>
      <c r="W43" s="371">
        <f t="shared" si="8"/>
        <v>0</v>
      </c>
      <c r="X43" s="371">
        <f t="shared" si="8"/>
        <v>0</v>
      </c>
    </row>
    <row r="44" spans="4:24">
      <c r="D44" s="76"/>
      <c r="E44" s="76"/>
      <c r="F44" s="76"/>
      <c r="G44" s="76"/>
      <c r="H44" s="76"/>
      <c r="I44" s="76"/>
      <c r="J44" s="76"/>
      <c r="K44" s="76"/>
      <c r="L44" s="76"/>
      <c r="M44" s="76"/>
      <c r="N44" s="76"/>
      <c r="O44" s="76"/>
      <c r="P44" s="76"/>
      <c r="Q44" s="76"/>
      <c r="R44" s="76"/>
      <c r="S44" s="76"/>
    </row>
    <row r="45" spans="4:24">
      <c r="D45" s="489" t="s">
        <v>712</v>
      </c>
      <c r="E45" t="s">
        <v>708</v>
      </c>
      <c r="F45" s="76"/>
      <c r="G45" s="76"/>
      <c r="H45" s="76"/>
      <c r="I45" s="76"/>
      <c r="J45" s="76"/>
      <c r="K45" s="76"/>
      <c r="L45" s="76"/>
      <c r="M45" s="76"/>
      <c r="N45" s="76"/>
      <c r="O45" s="76"/>
      <c r="P45" s="76"/>
      <c r="Q45" s="76"/>
      <c r="R45" s="76"/>
      <c r="S45" t="s">
        <v>219</v>
      </c>
      <c r="T45" s="323">
        <f>SUM(T33,T37,T41)</f>
        <v>0</v>
      </c>
      <c r="U45" s="323">
        <f t="shared" ref="U45:X45" si="9">SUM(U33,U37,U41)</f>
        <v>0</v>
      </c>
      <c r="V45" s="323">
        <f t="shared" si="9"/>
        <v>0</v>
      </c>
      <c r="W45" s="323">
        <f t="shared" si="9"/>
        <v>0</v>
      </c>
      <c r="X45" s="323">
        <f t="shared" si="9"/>
        <v>0</v>
      </c>
    </row>
    <row r="46" spans="4:24">
      <c r="D46" s="489"/>
      <c r="E46" t="s">
        <v>709</v>
      </c>
      <c r="F46" s="76"/>
      <c r="G46" s="76"/>
      <c r="H46" s="76"/>
      <c r="I46" s="76"/>
      <c r="J46" s="76"/>
      <c r="K46" s="76"/>
      <c r="L46" s="76"/>
      <c r="M46" s="76"/>
      <c r="N46" s="76"/>
      <c r="O46" s="76"/>
      <c r="P46" s="76"/>
      <c r="Q46" s="76"/>
      <c r="R46" s="76"/>
      <c r="S46" t="s">
        <v>219</v>
      </c>
      <c r="T46" s="323">
        <f>SUM(T34,T38,T42)</f>
        <v>0</v>
      </c>
      <c r="U46" s="323">
        <f t="shared" ref="U46:X46" si="10">SUM(U34,U38,U42)</f>
        <v>0</v>
      </c>
      <c r="V46" s="323">
        <f t="shared" si="10"/>
        <v>0</v>
      </c>
      <c r="W46" s="323">
        <f t="shared" si="10"/>
        <v>0</v>
      </c>
      <c r="X46" s="323">
        <f t="shared" si="10"/>
        <v>0</v>
      </c>
    </row>
    <row r="47" spans="4:24">
      <c r="D47" s="489"/>
      <c r="E47" s="76" t="s">
        <v>710</v>
      </c>
      <c r="F47" s="76"/>
      <c r="G47" s="76"/>
      <c r="H47" s="76"/>
      <c r="I47" s="76"/>
      <c r="J47" s="76"/>
      <c r="K47" s="76"/>
      <c r="L47" s="76"/>
      <c r="M47" s="76"/>
      <c r="N47" s="76"/>
      <c r="O47" s="76"/>
      <c r="P47" s="76"/>
      <c r="Q47" s="76"/>
      <c r="R47" s="76"/>
      <c r="S47" s="76" t="s">
        <v>219</v>
      </c>
      <c r="T47" s="371">
        <f>SUM(T45:T46)</f>
        <v>0</v>
      </c>
      <c r="U47" s="371">
        <f t="shared" ref="U47:X47" si="11">SUM(U45:U46)</f>
        <v>0</v>
      </c>
      <c r="V47" s="371">
        <f t="shared" si="11"/>
        <v>0</v>
      </c>
      <c r="W47" s="371">
        <f t="shared" si="11"/>
        <v>0</v>
      </c>
      <c r="X47" s="371">
        <f t="shared" si="11"/>
        <v>0</v>
      </c>
    </row>
    <row r="48" spans="4:24"/>
    <row r="49" spans="1:24" ht="14">
      <c r="A49" s="61"/>
      <c r="B49" s="50" t="s">
        <v>585</v>
      </c>
      <c r="C49" s="50"/>
      <c r="D49" s="50"/>
      <c r="E49" s="50"/>
      <c r="F49" s="57"/>
      <c r="G49" s="57"/>
      <c r="H49" s="57"/>
      <c r="I49" s="57"/>
      <c r="J49" s="57"/>
      <c r="K49" s="57"/>
      <c r="L49" s="57"/>
      <c r="M49" s="57"/>
      <c r="N49" s="57"/>
      <c r="O49" s="57"/>
      <c r="P49" s="57"/>
      <c r="Q49" s="57"/>
      <c r="R49" s="57"/>
      <c r="S49" s="57"/>
      <c r="T49" s="57"/>
      <c r="U49" s="57"/>
      <c r="V49" s="57"/>
      <c r="W49" s="57"/>
      <c r="X49" s="57"/>
    </row>
    <row r="50" spans="1:24"/>
    <row r="51" spans="1:24">
      <c r="D51" s="488" t="s">
        <v>693</v>
      </c>
      <c r="E51" t="s">
        <v>708</v>
      </c>
      <c r="S51" t="s">
        <v>219</v>
      </c>
      <c r="T51" s="334"/>
      <c r="U51" s="334"/>
      <c r="V51" s="334"/>
      <c r="W51" s="334"/>
      <c r="X51" s="334"/>
    </row>
    <row r="52" spans="1:24">
      <c r="D52" s="488"/>
      <c r="E52" t="s">
        <v>709</v>
      </c>
      <c r="S52" t="s">
        <v>219</v>
      </c>
      <c r="T52" s="334"/>
      <c r="U52" s="334"/>
      <c r="V52" s="334"/>
      <c r="W52" s="334"/>
      <c r="X52" s="334"/>
    </row>
    <row r="53" spans="1:24">
      <c r="D53" s="488"/>
      <c r="E53" s="76" t="s">
        <v>710</v>
      </c>
      <c r="S53" s="76" t="s">
        <v>219</v>
      </c>
      <c r="T53" s="371">
        <f>SUM(T51:T52)</f>
        <v>0</v>
      </c>
      <c r="U53" s="371">
        <f t="shared" ref="U53:X53" si="12">SUM(U51:U52)</f>
        <v>0</v>
      </c>
      <c r="V53" s="371">
        <f t="shared" si="12"/>
        <v>0</v>
      </c>
      <c r="W53" s="371">
        <f t="shared" si="12"/>
        <v>0</v>
      </c>
      <c r="X53" s="371">
        <f t="shared" si="12"/>
        <v>0</v>
      </c>
    </row>
    <row r="54" spans="1:24"/>
    <row r="55" spans="1:24">
      <c r="D55" s="488" t="s">
        <v>694</v>
      </c>
      <c r="E55" t="s">
        <v>708</v>
      </c>
      <c r="F55" s="76"/>
      <c r="G55" s="76"/>
      <c r="H55" s="76"/>
      <c r="I55" s="76"/>
      <c r="J55" s="76"/>
      <c r="K55" s="76"/>
      <c r="L55" s="76"/>
      <c r="M55" s="76"/>
      <c r="N55" s="76"/>
      <c r="O55" s="76"/>
      <c r="P55" s="76"/>
      <c r="Q55" s="76"/>
      <c r="R55" s="76"/>
      <c r="S55" t="s">
        <v>219</v>
      </c>
      <c r="T55" s="334"/>
      <c r="U55" s="334"/>
      <c r="V55" s="334"/>
      <c r="W55" s="334"/>
      <c r="X55" s="334"/>
    </row>
    <row r="56" spans="1:24">
      <c r="D56" s="488"/>
      <c r="E56" t="s">
        <v>709</v>
      </c>
      <c r="F56" s="76"/>
      <c r="G56" s="76"/>
      <c r="H56" s="76"/>
      <c r="I56" s="76"/>
      <c r="J56" s="76"/>
      <c r="K56" s="76"/>
      <c r="L56" s="76"/>
      <c r="M56" s="76"/>
      <c r="N56" s="76"/>
      <c r="O56" s="76"/>
      <c r="P56" s="76"/>
      <c r="Q56" s="76"/>
      <c r="R56" s="76"/>
      <c r="S56" t="s">
        <v>219</v>
      </c>
      <c r="T56" s="334"/>
      <c r="U56" s="334"/>
      <c r="V56" s="334"/>
      <c r="W56" s="334"/>
      <c r="X56" s="334"/>
    </row>
    <row r="57" spans="1:24">
      <c r="D57" s="488"/>
      <c r="E57" s="76" t="s">
        <v>710</v>
      </c>
      <c r="F57" s="76"/>
      <c r="G57" s="76"/>
      <c r="H57" s="76"/>
      <c r="I57" s="76"/>
      <c r="J57" s="76"/>
      <c r="K57" s="76"/>
      <c r="L57" s="76"/>
      <c r="M57" s="76"/>
      <c r="N57" s="76"/>
      <c r="O57" s="76"/>
      <c r="P57" s="76"/>
      <c r="Q57" s="76"/>
      <c r="R57" s="76"/>
      <c r="S57" s="76" t="s">
        <v>219</v>
      </c>
      <c r="T57" s="371">
        <f>SUM(T55:T56)</f>
        <v>0</v>
      </c>
      <c r="U57" s="371">
        <f t="shared" ref="U57:X57" si="13">SUM(U55:U56)</f>
        <v>0</v>
      </c>
      <c r="V57" s="371">
        <f t="shared" si="13"/>
        <v>0</v>
      </c>
      <c r="W57" s="371">
        <f t="shared" si="13"/>
        <v>0</v>
      </c>
      <c r="X57" s="371">
        <f t="shared" si="13"/>
        <v>0</v>
      </c>
    </row>
    <row r="58" spans="1:24">
      <c r="E58" s="76"/>
      <c r="F58" s="76"/>
      <c r="G58" s="76"/>
      <c r="H58" s="76"/>
      <c r="I58" s="76"/>
      <c r="J58" s="76"/>
      <c r="K58" s="76"/>
      <c r="L58" s="76"/>
      <c r="M58" s="76"/>
      <c r="N58" s="76"/>
      <c r="O58" s="76"/>
      <c r="P58" s="76"/>
      <c r="Q58" s="76"/>
      <c r="R58" s="76"/>
    </row>
    <row r="59" spans="1:24">
      <c r="D59" s="488" t="s">
        <v>695</v>
      </c>
      <c r="E59" t="s">
        <v>708</v>
      </c>
      <c r="F59" s="76"/>
      <c r="G59" s="76"/>
      <c r="H59" s="76"/>
      <c r="I59" s="76"/>
      <c r="J59" s="76"/>
      <c r="K59" s="76"/>
      <c r="L59" s="76"/>
      <c r="M59" s="76"/>
      <c r="N59" s="76"/>
      <c r="O59" s="76"/>
      <c r="P59" s="76"/>
      <c r="Q59" s="76"/>
      <c r="R59" s="76"/>
      <c r="S59" t="s">
        <v>219</v>
      </c>
      <c r="T59" s="334"/>
      <c r="U59" s="334"/>
      <c r="V59" s="334"/>
      <c r="W59" s="334"/>
      <c r="X59" s="334"/>
    </row>
    <row r="60" spans="1:24">
      <c r="D60" s="488"/>
      <c r="E60" t="s">
        <v>709</v>
      </c>
      <c r="F60" s="76"/>
      <c r="G60" s="76"/>
      <c r="H60" s="76"/>
      <c r="I60" s="76"/>
      <c r="J60" s="76"/>
      <c r="K60" s="76"/>
      <c r="L60" s="76"/>
      <c r="M60" s="76"/>
      <c r="N60" s="76"/>
      <c r="O60" s="76"/>
      <c r="P60" s="76"/>
      <c r="Q60" s="76"/>
      <c r="R60" s="76"/>
      <c r="S60" t="s">
        <v>219</v>
      </c>
      <c r="T60" s="334"/>
      <c r="U60" s="334"/>
      <c r="V60" s="334"/>
      <c r="W60" s="334"/>
      <c r="X60" s="334"/>
    </row>
    <row r="61" spans="1:24">
      <c r="D61" s="488"/>
      <c r="E61" s="76" t="s">
        <v>710</v>
      </c>
      <c r="F61" s="76"/>
      <c r="G61" s="76"/>
      <c r="H61" s="76"/>
      <c r="I61" s="76"/>
      <c r="J61" s="76"/>
      <c r="K61" s="76"/>
      <c r="L61" s="76"/>
      <c r="M61" s="76"/>
      <c r="N61" s="76"/>
      <c r="O61" s="76"/>
      <c r="P61" s="76"/>
      <c r="Q61" s="76"/>
      <c r="R61" s="76"/>
      <c r="S61" s="76" t="s">
        <v>219</v>
      </c>
      <c r="T61" s="371">
        <f>SUM(T59:T60)</f>
        <v>0</v>
      </c>
      <c r="U61" s="371">
        <f t="shared" ref="U61:X61" si="14">SUM(U59:U60)</f>
        <v>0</v>
      </c>
      <c r="V61" s="371">
        <f t="shared" si="14"/>
        <v>0</v>
      </c>
      <c r="W61" s="371">
        <f t="shared" si="14"/>
        <v>0</v>
      </c>
      <c r="X61" s="371">
        <f t="shared" si="14"/>
        <v>0</v>
      </c>
    </row>
    <row r="62" spans="1:24">
      <c r="D62" s="76"/>
      <c r="E62" s="76"/>
      <c r="F62" s="76"/>
      <c r="G62" s="76"/>
      <c r="H62" s="76"/>
      <c r="I62" s="76"/>
      <c r="J62" s="76"/>
      <c r="K62" s="76"/>
      <c r="L62" s="76"/>
      <c r="M62" s="76"/>
      <c r="N62" s="76"/>
      <c r="O62" s="76"/>
      <c r="P62" s="76"/>
      <c r="Q62" s="76"/>
      <c r="R62" s="76"/>
      <c r="S62" s="76"/>
    </row>
    <row r="63" spans="1:24">
      <c r="D63" s="488" t="s">
        <v>696</v>
      </c>
      <c r="E63" t="s">
        <v>708</v>
      </c>
      <c r="F63" s="76"/>
      <c r="G63" s="76"/>
      <c r="H63" s="76"/>
      <c r="I63" s="76"/>
      <c r="J63" s="76"/>
      <c r="K63" s="76"/>
      <c r="L63" s="76"/>
      <c r="M63" s="76"/>
      <c r="N63" s="76"/>
      <c r="O63" s="76"/>
      <c r="P63" s="76"/>
      <c r="Q63" s="76"/>
      <c r="R63" s="76"/>
      <c r="S63" t="s">
        <v>219</v>
      </c>
      <c r="T63" s="334"/>
      <c r="U63" s="334"/>
      <c r="V63" s="334"/>
      <c r="W63" s="334"/>
      <c r="X63" s="334"/>
    </row>
    <row r="64" spans="1:24">
      <c r="D64" s="488"/>
      <c r="E64" t="s">
        <v>709</v>
      </c>
      <c r="F64" s="76"/>
      <c r="G64" s="76"/>
      <c r="H64" s="76"/>
      <c r="I64" s="76"/>
      <c r="J64" s="76"/>
      <c r="K64" s="76"/>
      <c r="L64" s="76"/>
      <c r="M64" s="76"/>
      <c r="N64" s="76"/>
      <c r="O64" s="76"/>
      <c r="P64" s="76"/>
      <c r="Q64" s="76"/>
      <c r="R64" s="76"/>
      <c r="S64" t="s">
        <v>219</v>
      </c>
      <c r="T64" s="334"/>
      <c r="U64" s="334"/>
      <c r="V64" s="334"/>
      <c r="W64" s="334"/>
      <c r="X64" s="334"/>
    </row>
    <row r="65" spans="1:24">
      <c r="D65" s="488"/>
      <c r="E65" s="76" t="s">
        <v>710</v>
      </c>
      <c r="F65" s="76"/>
      <c r="G65" s="76"/>
      <c r="H65" s="76"/>
      <c r="I65" s="76"/>
      <c r="J65" s="76"/>
      <c r="K65" s="76"/>
      <c r="L65" s="76"/>
      <c r="M65" s="76"/>
      <c r="N65" s="76"/>
      <c r="O65" s="76"/>
      <c r="P65" s="76"/>
      <c r="Q65" s="76"/>
      <c r="R65" s="76"/>
      <c r="S65" s="76" t="s">
        <v>219</v>
      </c>
      <c r="T65" s="371">
        <f>SUM(T63:T64)</f>
        <v>0</v>
      </c>
      <c r="U65" s="371">
        <f t="shared" ref="U65:X65" si="15">SUM(U63:U64)</f>
        <v>0</v>
      </c>
      <c r="V65" s="371">
        <f t="shared" si="15"/>
        <v>0</v>
      </c>
      <c r="W65" s="371">
        <f t="shared" si="15"/>
        <v>0</v>
      </c>
      <c r="X65" s="371">
        <f t="shared" si="15"/>
        <v>0</v>
      </c>
    </row>
    <row r="66" spans="1:24">
      <c r="D66" s="76"/>
      <c r="E66" s="76"/>
      <c r="F66" s="76"/>
      <c r="G66" s="76"/>
      <c r="H66" s="76"/>
      <c r="I66" s="76"/>
      <c r="J66" s="76"/>
      <c r="K66" s="76"/>
      <c r="L66" s="76"/>
      <c r="M66" s="76"/>
      <c r="N66" s="76"/>
      <c r="O66" s="76"/>
      <c r="P66" s="76"/>
      <c r="Q66" s="76"/>
      <c r="R66" s="76"/>
      <c r="S66" s="76"/>
    </row>
    <row r="67" spans="1:24">
      <c r="D67" s="488" t="s">
        <v>697</v>
      </c>
      <c r="E67" t="s">
        <v>708</v>
      </c>
      <c r="F67" s="76"/>
      <c r="G67" s="76"/>
      <c r="H67" s="76"/>
      <c r="I67" s="76"/>
      <c r="J67" s="76"/>
      <c r="K67" s="76"/>
      <c r="L67" s="76"/>
      <c r="M67" s="76"/>
      <c r="N67" s="76"/>
      <c r="O67" s="76"/>
      <c r="P67" s="76"/>
      <c r="Q67" s="76"/>
      <c r="R67" s="76"/>
      <c r="S67" t="s">
        <v>219</v>
      </c>
      <c r="T67" s="334"/>
      <c r="U67" s="334"/>
      <c r="V67" s="334"/>
      <c r="W67" s="334"/>
      <c r="X67" s="334"/>
    </row>
    <row r="68" spans="1:24">
      <c r="D68" s="488"/>
      <c r="E68" t="s">
        <v>709</v>
      </c>
      <c r="F68" s="76"/>
      <c r="G68" s="76"/>
      <c r="H68" s="76"/>
      <c r="I68" s="76"/>
      <c r="J68" s="76"/>
      <c r="K68" s="76"/>
      <c r="L68" s="76"/>
      <c r="M68" s="76"/>
      <c r="N68" s="76"/>
      <c r="O68" s="76"/>
      <c r="P68" s="76"/>
      <c r="Q68" s="76"/>
      <c r="R68" s="76"/>
      <c r="S68" t="s">
        <v>219</v>
      </c>
      <c r="T68" s="334"/>
      <c r="U68" s="334"/>
      <c r="V68" s="334"/>
      <c r="W68" s="334"/>
      <c r="X68" s="334"/>
    </row>
    <row r="69" spans="1:24">
      <c r="D69" s="488"/>
      <c r="E69" s="76" t="s">
        <v>710</v>
      </c>
      <c r="F69" s="76"/>
      <c r="G69" s="76"/>
      <c r="H69" s="76"/>
      <c r="I69" s="76"/>
      <c r="J69" s="76"/>
      <c r="K69" s="76"/>
      <c r="L69" s="76"/>
      <c r="M69" s="76"/>
      <c r="N69" s="76"/>
      <c r="O69" s="76"/>
      <c r="P69" s="76"/>
      <c r="Q69" s="76"/>
      <c r="R69" s="76"/>
      <c r="S69" s="76" t="s">
        <v>219</v>
      </c>
      <c r="T69" s="371">
        <f>SUM(T67:T68)</f>
        <v>0</v>
      </c>
      <c r="U69" s="371">
        <f t="shared" ref="U69:X69" si="16">SUM(U67:U68)</f>
        <v>0</v>
      </c>
      <c r="V69" s="371">
        <f t="shared" si="16"/>
        <v>0</v>
      </c>
      <c r="W69" s="371">
        <f t="shared" si="16"/>
        <v>0</v>
      </c>
      <c r="X69" s="371">
        <f t="shared" si="16"/>
        <v>0</v>
      </c>
    </row>
    <row r="70" spans="1:24">
      <c r="D70" s="76"/>
      <c r="E70" s="76"/>
      <c r="F70" s="76"/>
      <c r="G70" s="76"/>
      <c r="H70" s="76"/>
      <c r="I70" s="76"/>
      <c r="J70" s="76"/>
      <c r="K70" s="76"/>
      <c r="L70" s="76"/>
      <c r="M70" s="76"/>
      <c r="N70" s="76"/>
      <c r="O70" s="76"/>
      <c r="P70" s="76"/>
      <c r="Q70" s="76"/>
      <c r="R70" s="76"/>
      <c r="S70" s="76"/>
    </row>
    <row r="71" spans="1:24">
      <c r="D71" s="488" t="s">
        <v>698</v>
      </c>
      <c r="E71" t="s">
        <v>708</v>
      </c>
      <c r="F71" s="76"/>
      <c r="G71" s="76"/>
      <c r="H71" s="76"/>
      <c r="I71" s="76"/>
      <c r="J71" s="76"/>
      <c r="K71" s="76"/>
      <c r="L71" s="76"/>
      <c r="M71" s="76"/>
      <c r="N71" s="76"/>
      <c r="O71" s="76"/>
      <c r="P71" s="76"/>
      <c r="Q71" s="76"/>
      <c r="R71" s="76"/>
      <c r="S71" t="s">
        <v>219</v>
      </c>
      <c r="T71" s="334"/>
      <c r="U71" s="334"/>
      <c r="V71" s="334"/>
      <c r="W71" s="334"/>
      <c r="X71" s="334"/>
    </row>
    <row r="72" spans="1:24">
      <c r="D72" s="488"/>
      <c r="E72" t="s">
        <v>709</v>
      </c>
      <c r="F72" s="76"/>
      <c r="G72" s="76"/>
      <c r="H72" s="76"/>
      <c r="I72" s="76"/>
      <c r="J72" s="76"/>
      <c r="K72" s="76"/>
      <c r="L72" s="76"/>
      <c r="M72" s="76"/>
      <c r="N72" s="76"/>
      <c r="O72" s="76"/>
      <c r="P72" s="76"/>
      <c r="Q72" s="76"/>
      <c r="R72" s="76"/>
      <c r="S72" t="s">
        <v>219</v>
      </c>
      <c r="T72" s="334"/>
      <c r="U72" s="334"/>
      <c r="V72" s="334"/>
      <c r="W72" s="334"/>
      <c r="X72" s="334"/>
    </row>
    <row r="73" spans="1:24">
      <c r="D73" s="488"/>
      <c r="E73" s="76" t="s">
        <v>710</v>
      </c>
      <c r="F73" s="76"/>
      <c r="G73" s="76"/>
      <c r="H73" s="76"/>
      <c r="I73" s="76"/>
      <c r="J73" s="76"/>
      <c r="K73" s="76"/>
      <c r="L73" s="76"/>
      <c r="M73" s="76"/>
      <c r="N73" s="76"/>
      <c r="O73" s="76"/>
      <c r="P73" s="76"/>
      <c r="Q73" s="76"/>
      <c r="R73" s="76"/>
      <c r="S73" s="76" t="s">
        <v>219</v>
      </c>
      <c r="T73" s="371">
        <f>SUM(T71:T72)</f>
        <v>0</v>
      </c>
      <c r="U73" s="371">
        <f t="shared" ref="U73:X73" si="17">SUM(U71:U72)</f>
        <v>0</v>
      </c>
      <c r="V73" s="371">
        <f t="shared" si="17"/>
        <v>0</v>
      </c>
      <c r="W73" s="371">
        <f t="shared" si="17"/>
        <v>0</v>
      </c>
      <c r="X73" s="371">
        <f t="shared" si="17"/>
        <v>0</v>
      </c>
    </row>
    <row r="74" spans="1:24">
      <c r="D74" s="76"/>
      <c r="E74" s="76"/>
      <c r="F74" s="76"/>
      <c r="G74" s="76"/>
      <c r="H74" s="76"/>
      <c r="I74" s="76"/>
      <c r="J74" s="76"/>
      <c r="K74" s="76"/>
      <c r="L74" s="76"/>
      <c r="M74" s="76"/>
      <c r="N74" s="76"/>
      <c r="O74" s="76"/>
      <c r="P74" s="76"/>
      <c r="Q74" s="76"/>
      <c r="R74" s="76"/>
      <c r="S74" s="76"/>
    </row>
    <row r="75" spans="1:24">
      <c r="D75" s="489" t="s">
        <v>713</v>
      </c>
      <c r="E75" t="s">
        <v>708</v>
      </c>
      <c r="F75" s="76"/>
      <c r="G75" s="76"/>
      <c r="H75" s="76"/>
      <c r="I75" s="76"/>
      <c r="J75" s="76"/>
      <c r="K75" s="76"/>
      <c r="L75" s="76"/>
      <c r="M75" s="76"/>
      <c r="N75" s="76"/>
      <c r="O75" s="76"/>
      <c r="P75" s="76"/>
      <c r="Q75" s="76"/>
      <c r="R75" s="76"/>
      <c r="S75" t="s">
        <v>219</v>
      </c>
      <c r="T75" s="323">
        <f>SUM(T51,T55,T59,T63,T67,T71)</f>
        <v>0</v>
      </c>
      <c r="U75" s="323">
        <f t="shared" ref="U75:X75" si="18">SUM(U51,U55,U59,U63,U67,U71)</f>
        <v>0</v>
      </c>
      <c r="V75" s="323">
        <f t="shared" si="18"/>
        <v>0</v>
      </c>
      <c r="W75" s="323">
        <f t="shared" si="18"/>
        <v>0</v>
      </c>
      <c r="X75" s="323">
        <f t="shared" si="18"/>
        <v>0</v>
      </c>
    </row>
    <row r="76" spans="1:24">
      <c r="D76" s="489"/>
      <c r="E76" t="s">
        <v>709</v>
      </c>
      <c r="F76" s="76"/>
      <c r="G76" s="76"/>
      <c r="H76" s="76"/>
      <c r="I76" s="76"/>
      <c r="J76" s="76"/>
      <c r="K76" s="76"/>
      <c r="L76" s="76"/>
      <c r="M76" s="76"/>
      <c r="N76" s="76"/>
      <c r="O76" s="76"/>
      <c r="P76" s="76"/>
      <c r="Q76" s="76"/>
      <c r="R76" s="76"/>
      <c r="S76" t="s">
        <v>219</v>
      </c>
      <c r="T76" s="323">
        <f>SUM(T52,T56,T60,T64,T68,T72)</f>
        <v>0</v>
      </c>
      <c r="U76" s="323">
        <f t="shared" ref="U76:X76" si="19">SUM(U52,U56,U60,U64,U68,U72)</f>
        <v>0</v>
      </c>
      <c r="V76" s="323">
        <f t="shared" si="19"/>
        <v>0</v>
      </c>
      <c r="W76" s="323">
        <f t="shared" si="19"/>
        <v>0</v>
      </c>
      <c r="X76" s="323">
        <f t="shared" si="19"/>
        <v>0</v>
      </c>
    </row>
    <row r="77" spans="1:24">
      <c r="D77" s="489"/>
      <c r="E77" s="76" t="s">
        <v>710</v>
      </c>
      <c r="F77" s="76"/>
      <c r="G77" s="76"/>
      <c r="H77" s="76"/>
      <c r="I77" s="76"/>
      <c r="J77" s="76"/>
      <c r="K77" s="76"/>
      <c r="L77" s="76"/>
      <c r="M77" s="76"/>
      <c r="N77" s="76"/>
      <c r="O77" s="76"/>
      <c r="P77" s="76"/>
      <c r="Q77" s="76"/>
      <c r="R77" s="76"/>
      <c r="S77" s="76" t="s">
        <v>219</v>
      </c>
      <c r="T77" s="371">
        <f>SUM(T75:T76)</f>
        <v>0</v>
      </c>
      <c r="U77" s="371">
        <f t="shared" ref="U77:X77" si="20">SUM(U75:U76)</f>
        <v>0</v>
      </c>
      <c r="V77" s="371">
        <f t="shared" si="20"/>
        <v>0</v>
      </c>
      <c r="W77" s="371">
        <f t="shared" si="20"/>
        <v>0</v>
      </c>
      <c r="X77" s="371">
        <f t="shared" si="20"/>
        <v>0</v>
      </c>
    </row>
    <row r="78" spans="1:24"/>
    <row r="79" spans="1:24" ht="14">
      <c r="A79" s="61"/>
      <c r="B79" s="50" t="s">
        <v>714</v>
      </c>
      <c r="C79" s="50"/>
      <c r="D79" s="50"/>
      <c r="E79" s="50"/>
      <c r="F79" s="57"/>
      <c r="G79" s="57"/>
      <c r="H79" s="57"/>
      <c r="I79" s="57"/>
      <c r="J79" s="57"/>
      <c r="K79" s="57"/>
      <c r="L79" s="57"/>
      <c r="M79" s="57"/>
      <c r="N79" s="57"/>
      <c r="O79" s="57"/>
      <c r="P79" s="57"/>
      <c r="Q79" s="57"/>
      <c r="R79" s="57"/>
      <c r="S79" s="57"/>
      <c r="T79" s="57"/>
      <c r="U79" s="57"/>
      <c r="V79" s="57"/>
      <c r="W79" s="57"/>
      <c r="X79" s="57"/>
    </row>
    <row r="80" spans="1:24"/>
    <row r="81" spans="4:24">
      <c r="D81" s="488" t="s">
        <v>700</v>
      </c>
      <c r="E81" t="s">
        <v>708</v>
      </c>
      <c r="S81" t="s">
        <v>219</v>
      </c>
      <c r="T81" s="334"/>
      <c r="U81" s="334"/>
      <c r="V81" s="334"/>
      <c r="W81" s="334"/>
      <c r="X81" s="334"/>
    </row>
    <row r="82" spans="4:24">
      <c r="D82" s="488"/>
      <c r="E82" t="s">
        <v>709</v>
      </c>
      <c r="S82" t="s">
        <v>219</v>
      </c>
      <c r="T82" s="334"/>
      <c r="U82" s="334"/>
      <c r="V82" s="334"/>
      <c r="W82" s="334"/>
      <c r="X82" s="334"/>
    </row>
    <row r="83" spans="4:24">
      <c r="D83" s="488"/>
      <c r="E83" s="76" t="s">
        <v>710</v>
      </c>
      <c r="S83" s="76" t="s">
        <v>219</v>
      </c>
      <c r="T83" s="371">
        <f>SUM(T81:T82)</f>
        <v>0</v>
      </c>
      <c r="U83" s="371">
        <f t="shared" ref="U83" si="21">SUM(U81:U82)</f>
        <v>0</v>
      </c>
      <c r="V83" s="371">
        <f t="shared" ref="V83" si="22">SUM(V81:V82)</f>
        <v>0</v>
      </c>
      <c r="W83" s="371">
        <f t="shared" ref="W83" si="23">SUM(W81:W82)</f>
        <v>0</v>
      </c>
      <c r="X83" s="371">
        <f t="shared" ref="X83" si="24">SUM(X81:X82)</f>
        <v>0</v>
      </c>
    </row>
    <row r="84" spans="4:24"/>
    <row r="85" spans="4:24">
      <c r="D85" s="488" t="s">
        <v>701</v>
      </c>
      <c r="E85" t="s">
        <v>708</v>
      </c>
      <c r="F85" s="76"/>
      <c r="G85" s="76"/>
      <c r="H85" s="76"/>
      <c r="I85" s="76"/>
      <c r="J85" s="76"/>
      <c r="K85" s="76"/>
      <c r="L85" s="76"/>
      <c r="M85" s="76"/>
      <c r="N85" s="76"/>
      <c r="O85" s="76"/>
      <c r="P85" s="76"/>
      <c r="Q85" s="76"/>
      <c r="R85" s="76"/>
      <c r="S85" t="s">
        <v>219</v>
      </c>
      <c r="T85" s="334"/>
      <c r="U85" s="334"/>
      <c r="V85" s="334"/>
      <c r="W85" s="334"/>
      <c r="X85" s="334"/>
    </row>
    <row r="86" spans="4:24">
      <c r="D86" s="488"/>
      <c r="E86" t="s">
        <v>709</v>
      </c>
      <c r="F86" s="76"/>
      <c r="G86" s="76"/>
      <c r="H86" s="76"/>
      <c r="I86" s="76"/>
      <c r="J86" s="76"/>
      <c r="K86" s="76"/>
      <c r="L86" s="76"/>
      <c r="M86" s="76"/>
      <c r="N86" s="76"/>
      <c r="O86" s="76"/>
      <c r="P86" s="76"/>
      <c r="Q86" s="76"/>
      <c r="R86" s="76"/>
      <c r="S86" t="s">
        <v>219</v>
      </c>
      <c r="T86" s="334"/>
      <c r="U86" s="334"/>
      <c r="V86" s="334"/>
      <c r="W86" s="334"/>
      <c r="X86" s="334"/>
    </row>
    <row r="87" spans="4:24">
      <c r="D87" s="488"/>
      <c r="E87" s="76" t="s">
        <v>710</v>
      </c>
      <c r="F87" s="76"/>
      <c r="G87" s="76"/>
      <c r="H87" s="76"/>
      <c r="I87" s="76"/>
      <c r="J87" s="76"/>
      <c r="K87" s="76"/>
      <c r="L87" s="76"/>
      <c r="M87" s="76"/>
      <c r="N87" s="76"/>
      <c r="O87" s="76"/>
      <c r="P87" s="76"/>
      <c r="Q87" s="76"/>
      <c r="R87" s="76"/>
      <c r="S87" s="76" t="s">
        <v>219</v>
      </c>
      <c r="T87" s="371">
        <f>SUM(T85:T86)</f>
        <v>0</v>
      </c>
      <c r="U87" s="371">
        <f t="shared" ref="U87" si="25">SUM(U85:U86)</f>
        <v>0</v>
      </c>
      <c r="V87" s="371">
        <f t="shared" ref="V87" si="26">SUM(V85:V86)</f>
        <v>0</v>
      </c>
      <c r="W87" s="371">
        <f t="shared" ref="W87" si="27">SUM(W85:W86)</f>
        <v>0</v>
      </c>
      <c r="X87" s="371">
        <f t="shared" ref="X87" si="28">SUM(X85:X86)</f>
        <v>0</v>
      </c>
    </row>
    <row r="88" spans="4:24">
      <c r="E88" s="76"/>
      <c r="F88" s="76"/>
      <c r="G88" s="76"/>
      <c r="H88" s="76"/>
      <c r="I88" s="76"/>
      <c r="J88" s="76"/>
      <c r="K88" s="76"/>
      <c r="L88" s="76"/>
      <c r="M88" s="76"/>
      <c r="N88" s="76"/>
      <c r="O88" s="76"/>
      <c r="P88" s="76"/>
      <c r="Q88" s="76"/>
      <c r="R88" s="76"/>
    </row>
    <row r="89" spans="4:24">
      <c r="D89" s="488" t="s">
        <v>702</v>
      </c>
      <c r="E89" t="s">
        <v>708</v>
      </c>
      <c r="F89" s="76"/>
      <c r="G89" s="76"/>
      <c r="H89" s="76"/>
      <c r="I89" s="76"/>
      <c r="J89" s="76"/>
      <c r="K89" s="76"/>
      <c r="L89" s="76"/>
      <c r="M89" s="76"/>
      <c r="N89" s="76"/>
      <c r="O89" s="76"/>
      <c r="P89" s="76"/>
      <c r="Q89" s="76"/>
      <c r="R89" s="76"/>
      <c r="S89" t="s">
        <v>219</v>
      </c>
      <c r="T89" s="334"/>
      <c r="U89" s="334"/>
      <c r="V89" s="334"/>
      <c r="W89" s="334"/>
      <c r="X89" s="334"/>
    </row>
    <row r="90" spans="4:24">
      <c r="D90" s="488"/>
      <c r="E90" t="s">
        <v>709</v>
      </c>
      <c r="F90" s="76"/>
      <c r="G90" s="76"/>
      <c r="H90" s="76"/>
      <c r="I90" s="76"/>
      <c r="J90" s="76"/>
      <c r="K90" s="76"/>
      <c r="L90" s="76"/>
      <c r="M90" s="76"/>
      <c r="N90" s="76"/>
      <c r="O90" s="76"/>
      <c r="P90" s="76"/>
      <c r="Q90" s="76"/>
      <c r="R90" s="76"/>
      <c r="S90" t="s">
        <v>219</v>
      </c>
      <c r="T90" s="334"/>
      <c r="U90" s="334"/>
      <c r="V90" s="334"/>
      <c r="W90" s="334"/>
      <c r="X90" s="334"/>
    </row>
    <row r="91" spans="4:24">
      <c r="D91" s="488"/>
      <c r="E91" s="76" t="s">
        <v>710</v>
      </c>
      <c r="F91" s="76"/>
      <c r="G91" s="76"/>
      <c r="H91" s="76"/>
      <c r="I91" s="76"/>
      <c r="J91" s="76"/>
      <c r="K91" s="76"/>
      <c r="L91" s="76"/>
      <c r="M91" s="76"/>
      <c r="N91" s="76"/>
      <c r="O91" s="76"/>
      <c r="P91" s="76"/>
      <c r="Q91" s="76"/>
      <c r="R91" s="76"/>
      <c r="S91" s="76" t="s">
        <v>219</v>
      </c>
      <c r="T91" s="371">
        <f>SUM(T89:T90)</f>
        <v>0</v>
      </c>
      <c r="U91" s="371">
        <f t="shared" ref="U91" si="29">SUM(U89:U90)</f>
        <v>0</v>
      </c>
      <c r="V91" s="371">
        <f t="shared" ref="V91" si="30">SUM(V89:V90)</f>
        <v>0</v>
      </c>
      <c r="W91" s="371">
        <f t="shared" ref="W91" si="31">SUM(W89:W90)</f>
        <v>0</v>
      </c>
      <c r="X91" s="371">
        <f t="shared" ref="X91" si="32">SUM(X89:X90)</f>
        <v>0</v>
      </c>
    </row>
    <row r="92" spans="4:24">
      <c r="D92" s="131"/>
      <c r="E92" s="76"/>
      <c r="F92" s="76"/>
      <c r="G92" s="76"/>
      <c r="H92" s="76"/>
      <c r="I92" s="76"/>
      <c r="J92" s="76"/>
      <c r="K92" s="76"/>
      <c r="L92" s="76"/>
      <c r="M92" s="76"/>
      <c r="N92" s="76"/>
      <c r="O92" s="76"/>
      <c r="P92" s="76"/>
      <c r="Q92" s="76"/>
      <c r="R92" s="76"/>
      <c r="S92" s="76"/>
    </row>
    <row r="93" spans="4:24">
      <c r="D93" s="488" t="s">
        <v>703</v>
      </c>
      <c r="E93" t="s">
        <v>708</v>
      </c>
      <c r="F93" s="76"/>
      <c r="G93" s="76"/>
      <c r="H93" s="76"/>
      <c r="I93" s="76"/>
      <c r="J93" s="76"/>
      <c r="K93" s="76"/>
      <c r="L93" s="76"/>
      <c r="M93" s="76"/>
      <c r="N93" s="76"/>
      <c r="O93" s="76"/>
      <c r="P93" s="76"/>
      <c r="Q93" s="76"/>
      <c r="R93" s="76"/>
      <c r="S93" t="s">
        <v>219</v>
      </c>
      <c r="T93" s="334"/>
      <c r="U93" s="334"/>
      <c r="V93" s="334"/>
      <c r="W93" s="334"/>
      <c r="X93" s="334"/>
    </row>
    <row r="94" spans="4:24">
      <c r="D94" s="488"/>
      <c r="E94" t="s">
        <v>709</v>
      </c>
      <c r="F94" s="76"/>
      <c r="G94" s="76"/>
      <c r="H94" s="76"/>
      <c r="I94" s="76"/>
      <c r="J94" s="76"/>
      <c r="K94" s="76"/>
      <c r="L94" s="76"/>
      <c r="M94" s="76"/>
      <c r="N94" s="76"/>
      <c r="O94" s="76"/>
      <c r="P94" s="76"/>
      <c r="Q94" s="76"/>
      <c r="R94" s="76"/>
      <c r="S94" t="s">
        <v>219</v>
      </c>
      <c r="T94" s="334"/>
      <c r="U94" s="334"/>
      <c r="V94" s="334"/>
      <c r="W94" s="334"/>
      <c r="X94" s="334"/>
    </row>
    <row r="95" spans="4:24">
      <c r="D95" s="488"/>
      <c r="E95" s="76" t="s">
        <v>710</v>
      </c>
      <c r="F95" s="76"/>
      <c r="G95" s="76"/>
      <c r="H95" s="76"/>
      <c r="I95" s="76"/>
      <c r="J95" s="76"/>
      <c r="K95" s="76"/>
      <c r="L95" s="76"/>
      <c r="M95" s="76"/>
      <c r="N95" s="76"/>
      <c r="O95" s="76"/>
      <c r="P95" s="76"/>
      <c r="Q95" s="76"/>
      <c r="R95" s="76"/>
      <c r="S95" s="76" t="s">
        <v>219</v>
      </c>
      <c r="T95" s="371">
        <f>SUM(T93:T94)</f>
        <v>0</v>
      </c>
      <c r="U95" s="371">
        <f t="shared" ref="U95:X95" si="33">SUM(U93:U94)</f>
        <v>0</v>
      </c>
      <c r="V95" s="371">
        <f t="shared" si="33"/>
        <v>0</v>
      </c>
      <c r="W95" s="371">
        <f t="shared" si="33"/>
        <v>0</v>
      </c>
      <c r="X95" s="371">
        <f t="shared" si="33"/>
        <v>0</v>
      </c>
    </row>
    <row r="96" spans="4:24">
      <c r="D96" s="76"/>
      <c r="E96" s="76"/>
      <c r="F96" s="76"/>
      <c r="G96" s="76"/>
      <c r="H96" s="76"/>
      <c r="I96" s="76"/>
      <c r="J96" s="76"/>
      <c r="K96" s="76"/>
      <c r="L96" s="76"/>
      <c r="M96" s="76"/>
      <c r="N96" s="76"/>
      <c r="O96" s="76"/>
      <c r="P96" s="76"/>
      <c r="Q96" s="76"/>
      <c r="R96" s="76"/>
      <c r="S96" s="76"/>
    </row>
    <row r="97" spans="1:25">
      <c r="D97" s="489" t="s">
        <v>715</v>
      </c>
      <c r="E97" t="s">
        <v>708</v>
      </c>
      <c r="F97" s="76"/>
      <c r="G97" s="76"/>
      <c r="H97" s="76"/>
      <c r="I97" s="76"/>
      <c r="J97" s="76"/>
      <c r="K97" s="76"/>
      <c r="L97" s="76"/>
      <c r="M97" s="76"/>
      <c r="N97" s="76"/>
      <c r="O97" s="76"/>
      <c r="P97" s="76"/>
      <c r="Q97" s="76"/>
      <c r="R97" s="76"/>
      <c r="S97" t="s">
        <v>219</v>
      </c>
      <c r="T97" s="323">
        <f>SUM(T81,T85,T89,T93)</f>
        <v>0</v>
      </c>
      <c r="U97" s="323">
        <f t="shared" ref="U97:X97" si="34">SUM(U81,U85,U89,U93)</f>
        <v>0</v>
      </c>
      <c r="V97" s="323">
        <f t="shared" si="34"/>
        <v>0</v>
      </c>
      <c r="W97" s="323">
        <f t="shared" si="34"/>
        <v>0</v>
      </c>
      <c r="X97" s="323">
        <f t="shared" si="34"/>
        <v>0</v>
      </c>
    </row>
    <row r="98" spans="1:25">
      <c r="D98" s="489"/>
      <c r="E98" t="s">
        <v>709</v>
      </c>
      <c r="F98" s="76"/>
      <c r="G98" s="76"/>
      <c r="H98" s="76"/>
      <c r="I98" s="76"/>
      <c r="J98" s="76"/>
      <c r="K98" s="76"/>
      <c r="L98" s="76"/>
      <c r="M98" s="76"/>
      <c r="N98" s="76"/>
      <c r="O98" s="76"/>
      <c r="P98" s="76"/>
      <c r="Q98" s="76"/>
      <c r="R98" s="76"/>
      <c r="S98" t="s">
        <v>219</v>
      </c>
      <c r="T98" s="323">
        <f>SUM(T82,T86,T90,T94)</f>
        <v>0</v>
      </c>
      <c r="U98" s="323">
        <f t="shared" ref="U98:X98" si="35">SUM(U82,U86,U90,U94)</f>
        <v>0</v>
      </c>
      <c r="V98" s="323">
        <f t="shared" si="35"/>
        <v>0</v>
      </c>
      <c r="W98" s="323">
        <f t="shared" si="35"/>
        <v>0</v>
      </c>
      <c r="X98" s="323">
        <f t="shared" si="35"/>
        <v>0</v>
      </c>
    </row>
    <row r="99" spans="1:25">
      <c r="D99" s="489"/>
      <c r="E99" s="76" t="s">
        <v>710</v>
      </c>
      <c r="F99" s="76"/>
      <c r="G99" s="76"/>
      <c r="H99" s="76"/>
      <c r="I99" s="76"/>
      <c r="J99" s="76"/>
      <c r="K99" s="76"/>
      <c r="L99" s="76"/>
      <c r="M99" s="76"/>
      <c r="N99" s="76"/>
      <c r="O99" s="76"/>
      <c r="P99" s="76"/>
      <c r="Q99" s="76"/>
      <c r="R99" s="76"/>
      <c r="S99" s="76" t="s">
        <v>219</v>
      </c>
      <c r="T99" s="371">
        <f>SUM(T97:T98)</f>
        <v>0</v>
      </c>
      <c r="U99" s="371">
        <f t="shared" ref="U99" si="36">SUM(U97:U98)</f>
        <v>0</v>
      </c>
      <c r="V99" s="371">
        <f t="shared" ref="V99" si="37">SUM(V97:V98)</f>
        <v>0</v>
      </c>
      <c r="W99" s="371">
        <f t="shared" ref="W99" si="38">SUM(W97:W98)</f>
        <v>0</v>
      </c>
      <c r="X99" s="371">
        <f t="shared" ref="X99" si="39">SUM(X97:X98)</f>
        <v>0</v>
      </c>
    </row>
    <row r="100" spans="1:25"/>
    <row r="101" spans="1:25" s="29" customFormat="1" ht="18">
      <c r="B101" s="30" t="s">
        <v>716</v>
      </c>
      <c r="Y101"/>
    </row>
    <row r="102" spans="1:25"/>
    <row r="103" spans="1:25" ht="14">
      <c r="A103" s="61"/>
      <c r="B103" s="50" t="s">
        <v>234</v>
      </c>
      <c r="C103" s="50"/>
      <c r="D103" s="50"/>
      <c r="E103" s="50"/>
      <c r="F103" s="57"/>
      <c r="G103" s="57"/>
      <c r="H103" s="57"/>
      <c r="I103" s="57"/>
      <c r="J103" s="57"/>
      <c r="K103" s="57"/>
      <c r="L103" s="57"/>
      <c r="M103" s="57"/>
      <c r="N103" s="57"/>
      <c r="O103" s="57"/>
      <c r="P103" s="57"/>
      <c r="Q103" s="57"/>
      <c r="R103" s="57"/>
      <c r="S103" s="57"/>
      <c r="T103" s="57"/>
      <c r="U103" s="57"/>
      <c r="V103" s="57"/>
      <c r="W103" s="57"/>
      <c r="X103" s="57"/>
    </row>
    <row r="104" spans="1:25"/>
    <row r="105" spans="1:25">
      <c r="E105" s="76" t="s">
        <v>717</v>
      </c>
      <c r="F105" s="76"/>
      <c r="G105" s="76"/>
      <c r="H105" s="76"/>
      <c r="I105" s="76"/>
      <c r="J105" s="76"/>
      <c r="K105" s="76"/>
      <c r="L105" s="76"/>
      <c r="M105" s="76"/>
      <c r="N105" s="76"/>
      <c r="O105" s="76"/>
      <c r="P105" s="76"/>
      <c r="Q105" s="76"/>
      <c r="R105" s="76"/>
      <c r="S105" s="76" t="s">
        <v>718</v>
      </c>
      <c r="T105" s="408">
        <f>IFERROR(AVERAGE(T116,T130,T153,T170),0)</f>
        <v>0</v>
      </c>
      <c r="U105" s="408">
        <f t="shared" ref="U105:X105" si="40">IFERROR(AVERAGE(U116,U130,U153,U170),0)</f>
        <v>0</v>
      </c>
      <c r="V105" s="408">
        <f t="shared" si="40"/>
        <v>0</v>
      </c>
      <c r="W105" s="408">
        <f t="shared" si="40"/>
        <v>0</v>
      </c>
      <c r="X105" s="408">
        <f t="shared" si="40"/>
        <v>0</v>
      </c>
    </row>
    <row r="106" spans="1:25">
      <c r="E106" s="76" t="s">
        <v>719</v>
      </c>
      <c r="F106" s="76"/>
      <c r="G106" s="76"/>
      <c r="H106" s="76"/>
      <c r="I106" s="76"/>
      <c r="J106" s="76"/>
      <c r="K106" s="76"/>
      <c r="L106" s="76"/>
      <c r="M106" s="76"/>
      <c r="N106" s="76"/>
      <c r="O106" s="76"/>
      <c r="P106" s="76"/>
      <c r="Q106" s="76"/>
      <c r="R106" s="76"/>
      <c r="S106" s="76" t="s">
        <v>720</v>
      </c>
      <c r="T106" s="408">
        <f>IFERROR(AVERAGE(T117,T131,T154,T171),0)</f>
        <v>0</v>
      </c>
      <c r="U106" s="408">
        <f>IFERROR(AVERAGE(U117,U131,U154,U171),0)</f>
        <v>0</v>
      </c>
      <c r="V106" s="408">
        <f>IFERROR(AVERAGE(V117,V131,V154,V171),0)</f>
        <v>0</v>
      </c>
      <c r="W106" s="408">
        <f>IFERROR(AVERAGE(W117,W131,W154,W171),0)</f>
        <v>0</v>
      </c>
      <c r="X106" s="408">
        <f>IFERROR(AVERAGE(X117,X131,X154,X171),0)</f>
        <v>0</v>
      </c>
    </row>
    <row r="107" spans="1:25"/>
    <row r="108" spans="1:25" ht="14">
      <c r="A108" s="61"/>
      <c r="B108" s="50" t="s">
        <v>583</v>
      </c>
      <c r="C108" s="50"/>
      <c r="D108" s="50"/>
      <c r="E108" s="50"/>
      <c r="F108" s="57"/>
      <c r="G108" s="57"/>
      <c r="H108" s="57"/>
      <c r="I108" s="57"/>
      <c r="J108" s="57"/>
      <c r="K108" s="57"/>
      <c r="L108" s="57"/>
      <c r="M108" s="57"/>
      <c r="N108" s="57"/>
      <c r="O108" s="57"/>
      <c r="P108" s="57"/>
      <c r="Q108" s="57"/>
      <c r="R108" s="57"/>
      <c r="S108" s="57"/>
      <c r="T108" s="57"/>
      <c r="U108" s="57"/>
      <c r="V108" s="57"/>
      <c r="W108" s="57"/>
      <c r="X108" s="57"/>
    </row>
    <row r="109" spans="1:25"/>
    <row r="110" spans="1:25">
      <c r="D110" s="488" t="s">
        <v>686</v>
      </c>
      <c r="E110" t="s">
        <v>717</v>
      </c>
      <c r="S110" t="s">
        <v>718</v>
      </c>
      <c r="T110" s="334"/>
      <c r="U110" s="334"/>
      <c r="V110" s="334"/>
      <c r="W110" s="334"/>
      <c r="X110" s="334"/>
    </row>
    <row r="111" spans="1:25">
      <c r="D111" s="488"/>
      <c r="E111" t="s">
        <v>719</v>
      </c>
      <c r="S111" t="s">
        <v>720</v>
      </c>
      <c r="T111" s="334"/>
      <c r="U111" s="334"/>
      <c r="V111" s="334"/>
      <c r="W111" s="334"/>
      <c r="X111" s="334"/>
    </row>
    <row r="112" spans="1:25"/>
    <row r="113" spans="1:24">
      <c r="D113" s="488" t="s">
        <v>687</v>
      </c>
      <c r="E113" t="s">
        <v>717</v>
      </c>
      <c r="S113" t="s">
        <v>718</v>
      </c>
      <c r="T113" s="334"/>
      <c r="U113" s="334"/>
      <c r="V113" s="334"/>
      <c r="W113" s="334"/>
      <c r="X113" s="334"/>
    </row>
    <row r="114" spans="1:24">
      <c r="D114" s="488"/>
      <c r="E114" t="s">
        <v>719</v>
      </c>
      <c r="S114" t="s">
        <v>720</v>
      </c>
      <c r="T114" s="334"/>
      <c r="U114" s="334"/>
      <c r="V114" s="334"/>
      <c r="W114" s="334"/>
      <c r="X114" s="334"/>
    </row>
    <row r="115" spans="1:24"/>
    <row r="116" spans="1:24">
      <c r="D116" s="489" t="s">
        <v>711</v>
      </c>
      <c r="E116" t="s">
        <v>717</v>
      </c>
      <c r="S116" t="s">
        <v>718</v>
      </c>
      <c r="T116" s="323">
        <f>IFERROR(AVERAGE(T110,T113),0)</f>
        <v>0</v>
      </c>
      <c r="U116" s="323">
        <f t="shared" ref="U116:X116" si="41">IFERROR(AVERAGE(U110,U113),0)</f>
        <v>0</v>
      </c>
      <c r="V116" s="323">
        <f t="shared" si="41"/>
        <v>0</v>
      </c>
      <c r="W116" s="323">
        <f t="shared" si="41"/>
        <v>0</v>
      </c>
      <c r="X116" s="323">
        <f t="shared" si="41"/>
        <v>0</v>
      </c>
    </row>
    <row r="117" spans="1:24">
      <c r="D117" s="489"/>
      <c r="E117" t="s">
        <v>719</v>
      </c>
      <c r="S117" t="s">
        <v>720</v>
      </c>
      <c r="T117" s="323">
        <f>IFERROR(AVERAGE(T111,T114),0)</f>
        <v>0</v>
      </c>
      <c r="U117" s="323">
        <f t="shared" ref="U117:X117" si="42">IFERROR(AVERAGE(U111,U114),0)</f>
        <v>0</v>
      </c>
      <c r="V117" s="323">
        <f t="shared" si="42"/>
        <v>0</v>
      </c>
      <c r="W117" s="323">
        <f t="shared" si="42"/>
        <v>0</v>
      </c>
      <c r="X117" s="323">
        <f t="shared" si="42"/>
        <v>0</v>
      </c>
    </row>
    <row r="118" spans="1:24"/>
    <row r="119" spans="1:24" ht="14">
      <c r="A119" s="61"/>
      <c r="B119" s="50" t="s">
        <v>584</v>
      </c>
      <c r="C119" s="50"/>
      <c r="D119" s="50"/>
      <c r="E119" s="50"/>
      <c r="F119" s="57"/>
      <c r="G119" s="57"/>
      <c r="H119" s="57"/>
      <c r="I119" s="57"/>
      <c r="J119" s="57"/>
      <c r="K119" s="57"/>
      <c r="L119" s="57"/>
      <c r="M119" s="57"/>
      <c r="N119" s="57"/>
      <c r="O119" s="57"/>
      <c r="P119" s="57"/>
      <c r="Q119" s="57"/>
      <c r="R119" s="57"/>
      <c r="S119" s="57"/>
      <c r="T119" s="57"/>
      <c r="U119" s="57"/>
      <c r="V119" s="57"/>
      <c r="W119" s="57"/>
      <c r="X119" s="57"/>
    </row>
    <row r="120" spans="1:24"/>
    <row r="121" spans="1:24">
      <c r="D121" s="488" t="s">
        <v>689</v>
      </c>
      <c r="E121" t="s">
        <v>717</v>
      </c>
      <c r="S121" t="s">
        <v>718</v>
      </c>
      <c r="T121" s="334"/>
      <c r="U121" s="334"/>
      <c r="V121" s="334"/>
      <c r="W121" s="334"/>
      <c r="X121" s="334"/>
    </row>
    <row r="122" spans="1:24">
      <c r="D122" s="488"/>
      <c r="E122" t="s">
        <v>719</v>
      </c>
      <c r="S122" t="s">
        <v>720</v>
      </c>
      <c r="T122" s="334"/>
      <c r="U122" s="334"/>
      <c r="V122" s="334"/>
      <c r="W122" s="334"/>
      <c r="X122" s="334"/>
    </row>
    <row r="123" spans="1:24">
      <c r="E123" s="76"/>
      <c r="F123" s="76"/>
      <c r="G123" s="76"/>
      <c r="H123" s="76"/>
      <c r="I123" s="76"/>
      <c r="J123" s="76"/>
      <c r="K123" s="76"/>
      <c r="L123" s="76"/>
      <c r="M123" s="76"/>
      <c r="N123" s="76"/>
      <c r="O123" s="76"/>
      <c r="P123" s="76"/>
      <c r="Q123" s="76"/>
      <c r="R123" s="76"/>
    </row>
    <row r="124" spans="1:24">
      <c r="D124" s="488" t="s">
        <v>690</v>
      </c>
      <c r="E124" t="s">
        <v>717</v>
      </c>
      <c r="F124" s="76"/>
      <c r="G124" s="76"/>
      <c r="H124" s="76"/>
      <c r="I124" s="76"/>
      <c r="J124" s="76"/>
      <c r="K124" s="76"/>
      <c r="L124" s="76"/>
      <c r="M124" s="76"/>
      <c r="N124" s="76"/>
      <c r="O124" s="76"/>
      <c r="P124" s="76"/>
      <c r="Q124" s="76"/>
      <c r="R124" s="76"/>
      <c r="S124" t="s">
        <v>718</v>
      </c>
      <c r="T124" s="334"/>
      <c r="U124" s="334"/>
      <c r="V124" s="334"/>
      <c r="W124" s="334"/>
      <c r="X124" s="334"/>
    </row>
    <row r="125" spans="1:24">
      <c r="D125" s="488"/>
      <c r="E125" t="s">
        <v>719</v>
      </c>
      <c r="F125" s="76"/>
      <c r="G125" s="76"/>
      <c r="H125" s="76"/>
      <c r="I125" s="76"/>
      <c r="J125" s="76"/>
      <c r="K125" s="76"/>
      <c r="L125" s="76"/>
      <c r="M125" s="76"/>
      <c r="N125" s="76"/>
      <c r="O125" s="76"/>
      <c r="P125" s="76"/>
      <c r="Q125" s="76"/>
      <c r="R125" s="76"/>
      <c r="S125" t="s">
        <v>720</v>
      </c>
      <c r="T125" s="334"/>
      <c r="U125" s="334"/>
      <c r="V125" s="334"/>
      <c r="W125" s="334"/>
      <c r="X125" s="334"/>
    </row>
    <row r="126" spans="1:24">
      <c r="D126" s="76"/>
      <c r="E126" s="76"/>
      <c r="F126" s="76"/>
      <c r="G126" s="76"/>
      <c r="H126" s="76"/>
      <c r="I126" s="76"/>
      <c r="J126" s="76"/>
      <c r="K126" s="76"/>
      <c r="L126" s="76"/>
      <c r="M126" s="76"/>
      <c r="N126" s="76"/>
      <c r="O126" s="76"/>
      <c r="P126" s="76"/>
      <c r="Q126" s="76"/>
      <c r="R126" s="76"/>
      <c r="S126" s="76"/>
    </row>
    <row r="127" spans="1:24">
      <c r="D127" s="488" t="s">
        <v>691</v>
      </c>
      <c r="E127" t="s">
        <v>717</v>
      </c>
      <c r="F127" s="76"/>
      <c r="G127" s="76"/>
      <c r="H127" s="76"/>
      <c r="I127" s="76"/>
      <c r="J127" s="76"/>
      <c r="K127" s="76"/>
      <c r="L127" s="76"/>
      <c r="M127" s="76"/>
      <c r="N127" s="76"/>
      <c r="O127" s="76"/>
      <c r="P127" s="76"/>
      <c r="Q127" s="76"/>
      <c r="R127" s="76"/>
      <c r="S127" t="s">
        <v>718</v>
      </c>
      <c r="T127" s="334"/>
      <c r="U127" s="334"/>
      <c r="V127" s="334"/>
      <c r="W127" s="334"/>
      <c r="X127" s="334"/>
    </row>
    <row r="128" spans="1:24">
      <c r="D128" s="488"/>
      <c r="E128" t="s">
        <v>719</v>
      </c>
      <c r="F128" s="76"/>
      <c r="G128" s="76"/>
      <c r="H128" s="76"/>
      <c r="I128" s="76"/>
      <c r="J128" s="76"/>
      <c r="K128" s="76"/>
      <c r="L128" s="76"/>
      <c r="M128" s="76"/>
      <c r="N128" s="76"/>
      <c r="O128" s="76"/>
      <c r="P128" s="76"/>
      <c r="Q128" s="76"/>
      <c r="R128" s="76"/>
      <c r="S128" t="s">
        <v>720</v>
      </c>
      <c r="T128" s="334"/>
      <c r="U128" s="334"/>
      <c r="V128" s="334"/>
      <c r="W128" s="334"/>
      <c r="X128" s="334"/>
    </row>
    <row r="129" spans="1:24">
      <c r="F129" s="76"/>
      <c r="G129" s="76"/>
      <c r="H129" s="76"/>
      <c r="I129" s="76"/>
      <c r="J129" s="76"/>
      <c r="K129" s="76"/>
      <c r="L129" s="76"/>
      <c r="M129" s="76"/>
      <c r="N129" s="76"/>
      <c r="O129" s="76"/>
      <c r="P129" s="76"/>
      <c r="Q129" s="76"/>
      <c r="R129" s="76"/>
    </row>
    <row r="130" spans="1:24">
      <c r="D130" s="489" t="s">
        <v>712</v>
      </c>
      <c r="E130" t="s">
        <v>717</v>
      </c>
      <c r="F130" s="76"/>
      <c r="G130" s="76"/>
      <c r="H130" s="76"/>
      <c r="I130" s="76"/>
      <c r="J130" s="76"/>
      <c r="K130" s="76"/>
      <c r="L130" s="76"/>
      <c r="M130" s="76"/>
      <c r="N130" s="76"/>
      <c r="O130" s="76"/>
      <c r="P130" s="76"/>
      <c r="Q130" s="76"/>
      <c r="R130" s="76"/>
      <c r="S130" t="s">
        <v>718</v>
      </c>
      <c r="T130" s="323">
        <f>IFERROR(AVERAGE(T124,T127,T121),0)</f>
        <v>0</v>
      </c>
      <c r="U130" s="323">
        <f t="shared" ref="U130:X130" si="43">IFERROR(AVERAGE(U124,U127,U121),0)</f>
        <v>0</v>
      </c>
      <c r="V130" s="323">
        <f t="shared" si="43"/>
        <v>0</v>
      </c>
      <c r="W130" s="323">
        <f t="shared" si="43"/>
        <v>0</v>
      </c>
      <c r="X130" s="323">
        <f t="shared" si="43"/>
        <v>0</v>
      </c>
    </row>
    <row r="131" spans="1:24">
      <c r="D131" s="489"/>
      <c r="E131" t="s">
        <v>719</v>
      </c>
      <c r="F131" s="76"/>
      <c r="G131" s="76"/>
      <c r="H131" s="76"/>
      <c r="I131" s="76"/>
      <c r="J131" s="76"/>
      <c r="K131" s="76"/>
      <c r="L131" s="76"/>
      <c r="M131" s="76"/>
      <c r="N131" s="76"/>
      <c r="O131" s="76"/>
      <c r="P131" s="76"/>
      <c r="Q131" s="76"/>
      <c r="R131" s="76"/>
      <c r="S131" t="s">
        <v>720</v>
      </c>
      <c r="T131" s="323">
        <f>IFERROR(AVERAGE(T125,T128,T122),0)</f>
        <v>0</v>
      </c>
      <c r="U131" s="323">
        <f t="shared" ref="U131:X131" si="44">IFERROR(AVERAGE(U125,U128,U122),0)</f>
        <v>0</v>
      </c>
      <c r="V131" s="323">
        <f t="shared" si="44"/>
        <v>0</v>
      </c>
      <c r="W131" s="323">
        <f t="shared" si="44"/>
        <v>0</v>
      </c>
      <c r="X131" s="323">
        <f t="shared" si="44"/>
        <v>0</v>
      </c>
    </row>
    <row r="132" spans="1:24"/>
    <row r="133" spans="1:24" ht="14">
      <c r="A133" s="61"/>
      <c r="B133" s="50" t="s">
        <v>585</v>
      </c>
      <c r="C133" s="50"/>
      <c r="D133" s="50"/>
      <c r="E133" s="50"/>
      <c r="F133" s="57"/>
      <c r="G133" s="57"/>
      <c r="H133" s="57"/>
      <c r="I133" s="57"/>
      <c r="J133" s="57"/>
      <c r="K133" s="57"/>
      <c r="L133" s="57"/>
      <c r="M133" s="57"/>
      <c r="N133" s="57"/>
      <c r="O133" s="57"/>
      <c r="P133" s="57"/>
      <c r="Q133" s="57"/>
      <c r="R133" s="57"/>
      <c r="S133" s="57"/>
      <c r="T133" s="57"/>
      <c r="U133" s="57"/>
      <c r="V133" s="57"/>
      <c r="W133" s="57"/>
      <c r="X133" s="57"/>
    </row>
    <row r="134" spans="1:24"/>
    <row r="135" spans="1:24">
      <c r="D135" s="488" t="s">
        <v>693</v>
      </c>
      <c r="E135" t="s">
        <v>717</v>
      </c>
      <c r="S135" t="s">
        <v>718</v>
      </c>
      <c r="T135" s="334"/>
      <c r="U135" s="334"/>
      <c r="V135" s="334"/>
      <c r="W135" s="334"/>
      <c r="X135" s="334"/>
    </row>
    <row r="136" spans="1:24">
      <c r="D136" s="488"/>
      <c r="E136" t="s">
        <v>719</v>
      </c>
      <c r="S136" t="s">
        <v>720</v>
      </c>
      <c r="T136" s="334"/>
      <c r="U136" s="334"/>
      <c r="V136" s="334"/>
      <c r="W136" s="334"/>
      <c r="X136" s="334"/>
    </row>
    <row r="137" spans="1:24"/>
    <row r="138" spans="1:24">
      <c r="D138" s="488" t="s">
        <v>694</v>
      </c>
      <c r="E138" t="s">
        <v>717</v>
      </c>
      <c r="F138" s="76"/>
      <c r="G138" s="76"/>
      <c r="H138" s="76"/>
      <c r="I138" s="76"/>
      <c r="J138" s="76"/>
      <c r="K138" s="76"/>
      <c r="L138" s="76"/>
      <c r="M138" s="76"/>
      <c r="N138" s="76"/>
      <c r="O138" s="76"/>
      <c r="P138" s="76"/>
      <c r="Q138" s="76"/>
      <c r="R138" s="76"/>
      <c r="S138" t="s">
        <v>718</v>
      </c>
      <c r="T138" s="334"/>
      <c r="U138" s="334"/>
      <c r="V138" s="334"/>
      <c r="W138" s="334"/>
      <c r="X138" s="334"/>
    </row>
    <row r="139" spans="1:24">
      <c r="D139" s="488"/>
      <c r="E139" t="s">
        <v>719</v>
      </c>
      <c r="F139" s="76"/>
      <c r="G139" s="76"/>
      <c r="H139" s="76"/>
      <c r="I139" s="76"/>
      <c r="J139" s="76"/>
      <c r="K139" s="76"/>
      <c r="L139" s="76"/>
      <c r="M139" s="76"/>
      <c r="N139" s="76"/>
      <c r="O139" s="76"/>
      <c r="P139" s="76"/>
      <c r="Q139" s="76"/>
      <c r="R139" s="76"/>
      <c r="S139" t="s">
        <v>720</v>
      </c>
      <c r="T139" s="334"/>
      <c r="U139" s="334"/>
      <c r="V139" s="334"/>
      <c r="W139" s="334"/>
      <c r="X139" s="334"/>
    </row>
    <row r="140" spans="1:24">
      <c r="E140" s="76"/>
      <c r="F140" s="76"/>
      <c r="G140" s="76"/>
      <c r="H140" s="76"/>
      <c r="I140" s="76"/>
      <c r="J140" s="76"/>
      <c r="K140" s="76"/>
      <c r="L140" s="76"/>
      <c r="M140" s="76"/>
      <c r="N140" s="76"/>
      <c r="O140" s="76"/>
      <c r="P140" s="76"/>
      <c r="Q140" s="76"/>
      <c r="R140" s="76"/>
    </row>
    <row r="141" spans="1:24">
      <c r="D141" s="488" t="s">
        <v>695</v>
      </c>
      <c r="E141" t="s">
        <v>717</v>
      </c>
      <c r="F141" s="76"/>
      <c r="G141" s="76"/>
      <c r="H141" s="76"/>
      <c r="I141" s="76"/>
      <c r="J141" s="76"/>
      <c r="K141" s="76"/>
      <c r="L141" s="76"/>
      <c r="M141" s="76"/>
      <c r="N141" s="76"/>
      <c r="O141" s="76"/>
      <c r="P141" s="76"/>
      <c r="Q141" s="76"/>
      <c r="R141" s="76"/>
      <c r="S141" t="s">
        <v>718</v>
      </c>
      <c r="T141" s="334"/>
      <c r="U141" s="334"/>
      <c r="V141" s="334"/>
      <c r="W141" s="334"/>
      <c r="X141" s="334"/>
    </row>
    <row r="142" spans="1:24">
      <c r="D142" s="488"/>
      <c r="E142" t="s">
        <v>719</v>
      </c>
      <c r="F142" s="76"/>
      <c r="G142" s="76"/>
      <c r="H142" s="76"/>
      <c r="I142" s="76"/>
      <c r="J142" s="76"/>
      <c r="K142" s="76"/>
      <c r="L142" s="76"/>
      <c r="M142" s="76"/>
      <c r="N142" s="76"/>
      <c r="O142" s="76"/>
      <c r="P142" s="76"/>
      <c r="Q142" s="76"/>
      <c r="R142" s="76"/>
      <c r="S142" t="s">
        <v>720</v>
      </c>
      <c r="T142" s="334"/>
      <c r="U142" s="334"/>
      <c r="V142" s="334"/>
      <c r="W142" s="334"/>
      <c r="X142" s="334"/>
    </row>
    <row r="143" spans="1:24">
      <c r="D143" s="76"/>
      <c r="E143" s="76"/>
      <c r="F143" s="76"/>
      <c r="G143" s="76"/>
      <c r="H143" s="76"/>
      <c r="I143" s="76"/>
      <c r="J143" s="76"/>
      <c r="K143" s="76"/>
      <c r="L143" s="76"/>
      <c r="M143" s="76"/>
      <c r="N143" s="76"/>
      <c r="O143" s="76"/>
      <c r="P143" s="76"/>
      <c r="Q143" s="76"/>
      <c r="R143" s="76"/>
      <c r="S143" s="76"/>
    </row>
    <row r="144" spans="1:24">
      <c r="D144" s="488" t="s">
        <v>696</v>
      </c>
      <c r="E144" t="s">
        <v>717</v>
      </c>
      <c r="F144" s="76"/>
      <c r="G144" s="76"/>
      <c r="H144" s="76"/>
      <c r="I144" s="76"/>
      <c r="J144" s="76"/>
      <c r="K144" s="76"/>
      <c r="L144" s="76"/>
      <c r="M144" s="76"/>
      <c r="N144" s="76"/>
      <c r="O144" s="76"/>
      <c r="P144" s="76"/>
      <c r="Q144" s="76"/>
      <c r="R144" s="76"/>
      <c r="S144" t="s">
        <v>718</v>
      </c>
      <c r="T144" s="334"/>
      <c r="U144" s="334"/>
      <c r="V144" s="334"/>
      <c r="W144" s="334"/>
      <c r="X144" s="334"/>
    </row>
    <row r="145" spans="1:24">
      <c r="D145" s="488"/>
      <c r="E145" t="s">
        <v>719</v>
      </c>
      <c r="F145" s="76"/>
      <c r="G145" s="76"/>
      <c r="H145" s="76"/>
      <c r="I145" s="76"/>
      <c r="J145" s="76"/>
      <c r="K145" s="76"/>
      <c r="L145" s="76"/>
      <c r="M145" s="76"/>
      <c r="N145" s="76"/>
      <c r="O145" s="76"/>
      <c r="P145" s="76"/>
      <c r="Q145" s="76"/>
      <c r="R145" s="76"/>
      <c r="S145" t="s">
        <v>720</v>
      </c>
      <c r="T145" s="334"/>
      <c r="U145" s="334"/>
      <c r="V145" s="334"/>
      <c r="W145" s="334"/>
      <c r="X145" s="334"/>
    </row>
    <row r="146" spans="1:24">
      <c r="D146" s="76"/>
      <c r="E146" s="76"/>
      <c r="F146" s="76"/>
      <c r="G146" s="76"/>
      <c r="H146" s="76"/>
      <c r="I146" s="76"/>
      <c r="J146" s="76"/>
      <c r="K146" s="76"/>
      <c r="L146" s="76"/>
      <c r="M146" s="76"/>
      <c r="N146" s="76"/>
      <c r="O146" s="76"/>
      <c r="P146" s="76"/>
      <c r="Q146" s="76"/>
      <c r="R146" s="76"/>
      <c r="S146" s="76"/>
    </row>
    <row r="147" spans="1:24">
      <c r="D147" s="488" t="s">
        <v>697</v>
      </c>
      <c r="E147" t="s">
        <v>717</v>
      </c>
      <c r="F147" s="76"/>
      <c r="G147" s="76"/>
      <c r="H147" s="76"/>
      <c r="I147" s="76"/>
      <c r="J147" s="76"/>
      <c r="K147" s="76"/>
      <c r="L147" s="76"/>
      <c r="M147" s="76"/>
      <c r="N147" s="76"/>
      <c r="O147" s="76"/>
      <c r="P147" s="76"/>
      <c r="Q147" s="76"/>
      <c r="R147" s="76"/>
      <c r="S147" t="s">
        <v>718</v>
      </c>
      <c r="T147" s="334"/>
      <c r="U147" s="334"/>
      <c r="V147" s="334"/>
      <c r="W147" s="334"/>
      <c r="X147" s="334"/>
    </row>
    <row r="148" spans="1:24">
      <c r="D148" s="488"/>
      <c r="E148" t="s">
        <v>719</v>
      </c>
      <c r="F148" s="76"/>
      <c r="G148" s="76"/>
      <c r="H148" s="76"/>
      <c r="I148" s="76"/>
      <c r="J148" s="76"/>
      <c r="K148" s="76"/>
      <c r="L148" s="76"/>
      <c r="M148" s="76"/>
      <c r="N148" s="76"/>
      <c r="O148" s="76"/>
      <c r="P148" s="76"/>
      <c r="Q148" s="76"/>
      <c r="R148" s="76"/>
      <c r="S148" t="s">
        <v>720</v>
      </c>
      <c r="T148" s="334"/>
      <c r="U148" s="334"/>
      <c r="V148" s="334"/>
      <c r="W148" s="334"/>
      <c r="X148" s="334"/>
    </row>
    <row r="149" spans="1:24">
      <c r="D149" s="76"/>
      <c r="E149" s="76"/>
      <c r="F149" s="76"/>
      <c r="G149" s="76"/>
      <c r="H149" s="76"/>
      <c r="I149" s="76"/>
      <c r="J149" s="76"/>
      <c r="K149" s="76"/>
      <c r="L149" s="76"/>
      <c r="M149" s="76"/>
      <c r="N149" s="76"/>
      <c r="O149" s="76"/>
      <c r="P149" s="76"/>
      <c r="Q149" s="76"/>
      <c r="R149" s="76"/>
      <c r="S149" s="76"/>
    </row>
    <row r="150" spans="1:24">
      <c r="D150" s="488" t="s">
        <v>698</v>
      </c>
      <c r="E150" t="s">
        <v>717</v>
      </c>
      <c r="F150" s="76"/>
      <c r="G150" s="76"/>
      <c r="H150" s="76"/>
      <c r="I150" s="76"/>
      <c r="J150" s="76"/>
      <c r="K150" s="76"/>
      <c r="L150" s="76"/>
      <c r="M150" s="76"/>
      <c r="N150" s="76"/>
      <c r="O150" s="76"/>
      <c r="P150" s="76"/>
      <c r="Q150" s="76"/>
      <c r="R150" s="76"/>
      <c r="S150" t="s">
        <v>718</v>
      </c>
      <c r="T150" s="334"/>
      <c r="U150" s="334"/>
      <c r="V150" s="334"/>
      <c r="W150" s="334"/>
      <c r="X150" s="334"/>
    </row>
    <row r="151" spans="1:24">
      <c r="D151" s="488"/>
      <c r="E151" t="s">
        <v>719</v>
      </c>
      <c r="F151" s="76"/>
      <c r="G151" s="76"/>
      <c r="H151" s="76"/>
      <c r="I151" s="76"/>
      <c r="J151" s="76"/>
      <c r="K151" s="76"/>
      <c r="L151" s="76"/>
      <c r="M151" s="76"/>
      <c r="N151" s="76"/>
      <c r="O151" s="76"/>
      <c r="P151" s="76"/>
      <c r="Q151" s="76"/>
      <c r="R151" s="76"/>
      <c r="S151" t="s">
        <v>720</v>
      </c>
      <c r="T151" s="334"/>
      <c r="U151" s="334"/>
      <c r="V151" s="334"/>
      <c r="W151" s="334"/>
      <c r="X151" s="334"/>
    </row>
    <row r="152" spans="1:24">
      <c r="D152" s="76"/>
      <c r="E152" s="76"/>
      <c r="F152" s="76"/>
      <c r="G152" s="76"/>
      <c r="H152" s="76"/>
      <c r="I152" s="76"/>
      <c r="J152" s="76"/>
      <c r="K152" s="76"/>
      <c r="L152" s="76"/>
      <c r="M152" s="76"/>
      <c r="N152" s="76"/>
      <c r="O152" s="76"/>
      <c r="P152" s="76"/>
      <c r="Q152" s="76"/>
      <c r="R152" s="76"/>
      <c r="S152" s="76"/>
    </row>
    <row r="153" spans="1:24">
      <c r="D153" s="489" t="s">
        <v>713</v>
      </c>
      <c r="E153" t="s">
        <v>717</v>
      </c>
      <c r="F153" s="76"/>
      <c r="G153" s="76"/>
      <c r="H153" s="76"/>
      <c r="I153" s="76"/>
      <c r="J153" s="76"/>
      <c r="K153" s="76"/>
      <c r="L153" s="76"/>
      <c r="M153" s="76"/>
      <c r="N153" s="76"/>
      <c r="O153" s="76"/>
      <c r="P153" s="76"/>
      <c r="Q153" s="76"/>
      <c r="R153" s="76"/>
      <c r="S153" t="s">
        <v>718</v>
      </c>
      <c r="T153" s="323">
        <f>IFERROR(AVERAGE(T141,T150,T138,T144,T147,T135),0)</f>
        <v>0</v>
      </c>
      <c r="U153" s="323">
        <f t="shared" ref="U153:X153" si="45">IFERROR(AVERAGE(U141,U150,U138,U144,U147,U135),0)</f>
        <v>0</v>
      </c>
      <c r="V153" s="323">
        <f t="shared" si="45"/>
        <v>0</v>
      </c>
      <c r="W153" s="323">
        <f t="shared" si="45"/>
        <v>0</v>
      </c>
      <c r="X153" s="323">
        <f t="shared" si="45"/>
        <v>0</v>
      </c>
    </row>
    <row r="154" spans="1:24">
      <c r="D154" s="489"/>
      <c r="E154" t="s">
        <v>719</v>
      </c>
      <c r="F154" s="76"/>
      <c r="G154" s="76"/>
      <c r="H154" s="76"/>
      <c r="I154" s="76"/>
      <c r="J154" s="76"/>
      <c r="K154" s="76"/>
      <c r="L154" s="76"/>
      <c r="M154" s="76"/>
      <c r="N154" s="76"/>
      <c r="O154" s="76"/>
      <c r="P154" s="76"/>
      <c r="Q154" s="76"/>
      <c r="R154" s="76"/>
      <c r="S154" t="s">
        <v>720</v>
      </c>
      <c r="T154" s="323">
        <f>IFERROR(AVERAGE(T142,T151,T139,T145,T148,T136),0)</f>
        <v>0</v>
      </c>
      <c r="U154" s="323">
        <f t="shared" ref="U154:X154" si="46">IFERROR(AVERAGE(U142,U151,U139,U145,U148,U136),0)</f>
        <v>0</v>
      </c>
      <c r="V154" s="323">
        <f t="shared" si="46"/>
        <v>0</v>
      </c>
      <c r="W154" s="323">
        <f t="shared" si="46"/>
        <v>0</v>
      </c>
      <c r="X154" s="323">
        <f t="shared" si="46"/>
        <v>0</v>
      </c>
    </row>
    <row r="155" spans="1:24"/>
    <row r="156" spans="1:24" ht="14">
      <c r="A156" s="61"/>
      <c r="B156" s="50" t="s">
        <v>714</v>
      </c>
      <c r="C156" s="50"/>
      <c r="D156" s="50"/>
      <c r="E156" s="50"/>
      <c r="F156" s="57"/>
      <c r="G156" s="57"/>
      <c r="H156" s="57"/>
      <c r="I156" s="57"/>
      <c r="J156" s="57"/>
      <c r="K156" s="57"/>
      <c r="L156" s="57"/>
      <c r="M156" s="57"/>
      <c r="N156" s="57"/>
      <c r="O156" s="57"/>
      <c r="P156" s="57"/>
      <c r="Q156" s="57"/>
      <c r="R156" s="57"/>
      <c r="S156" s="57"/>
      <c r="T156" s="57"/>
      <c r="U156" s="57"/>
      <c r="V156" s="57"/>
      <c r="W156" s="57"/>
      <c r="X156" s="57"/>
    </row>
    <row r="157" spans="1:24"/>
    <row r="158" spans="1:24">
      <c r="D158" s="488" t="s">
        <v>700</v>
      </c>
      <c r="E158" t="s">
        <v>717</v>
      </c>
      <c r="S158" t="s">
        <v>718</v>
      </c>
      <c r="T158" s="334"/>
      <c r="U158" s="334"/>
      <c r="V158" s="334"/>
      <c r="W158" s="334"/>
      <c r="X158" s="334"/>
    </row>
    <row r="159" spans="1:24">
      <c r="D159" s="488"/>
      <c r="E159" t="s">
        <v>719</v>
      </c>
      <c r="S159" t="s">
        <v>720</v>
      </c>
      <c r="T159" s="334"/>
      <c r="U159" s="334"/>
      <c r="V159" s="334"/>
      <c r="W159" s="334"/>
      <c r="X159" s="334"/>
    </row>
    <row r="160" spans="1:24"/>
    <row r="161" spans="4:24">
      <c r="D161" s="488" t="s">
        <v>701</v>
      </c>
      <c r="E161" t="s">
        <v>717</v>
      </c>
      <c r="F161" s="76"/>
      <c r="G161" s="76"/>
      <c r="H161" s="76"/>
      <c r="I161" s="76"/>
      <c r="J161" s="76"/>
      <c r="K161" s="76"/>
      <c r="L161" s="76"/>
      <c r="M161" s="76"/>
      <c r="N161" s="76"/>
      <c r="O161" s="76"/>
      <c r="P161" s="76"/>
      <c r="Q161" s="76"/>
      <c r="R161" s="76"/>
      <c r="S161" t="s">
        <v>718</v>
      </c>
      <c r="T161" s="334"/>
      <c r="U161" s="334"/>
      <c r="V161" s="334"/>
      <c r="W161" s="334"/>
      <c r="X161" s="334"/>
    </row>
    <row r="162" spans="4:24">
      <c r="D162" s="488"/>
      <c r="E162" t="s">
        <v>719</v>
      </c>
      <c r="F162" s="76"/>
      <c r="G162" s="76"/>
      <c r="H162" s="76"/>
      <c r="I162" s="76"/>
      <c r="J162" s="76"/>
      <c r="K162" s="76"/>
      <c r="L162" s="76"/>
      <c r="M162" s="76"/>
      <c r="N162" s="76"/>
      <c r="O162" s="76"/>
      <c r="P162" s="76"/>
      <c r="Q162" s="76"/>
      <c r="R162" s="76"/>
      <c r="S162" t="s">
        <v>720</v>
      </c>
      <c r="T162" s="334"/>
      <c r="U162" s="334"/>
      <c r="V162" s="334"/>
      <c r="W162" s="334"/>
      <c r="X162" s="334"/>
    </row>
    <row r="163" spans="4:24">
      <c r="E163" s="76"/>
      <c r="F163" s="76"/>
      <c r="G163" s="76"/>
      <c r="H163" s="76"/>
      <c r="I163" s="76"/>
      <c r="J163" s="76"/>
      <c r="K163" s="76"/>
      <c r="L163" s="76"/>
      <c r="M163" s="76"/>
      <c r="N163" s="76"/>
      <c r="O163" s="76"/>
      <c r="P163" s="76"/>
      <c r="Q163" s="76"/>
      <c r="R163" s="76"/>
    </row>
    <row r="164" spans="4:24">
      <c r="D164" s="488" t="s">
        <v>702</v>
      </c>
      <c r="E164" t="s">
        <v>717</v>
      </c>
      <c r="F164" s="76"/>
      <c r="G164" s="76"/>
      <c r="H164" s="76"/>
      <c r="I164" s="76"/>
      <c r="J164" s="76"/>
      <c r="K164" s="76"/>
      <c r="L164" s="76"/>
      <c r="M164" s="76"/>
      <c r="N164" s="76"/>
      <c r="O164" s="76"/>
      <c r="P164" s="76"/>
      <c r="Q164" s="76"/>
      <c r="R164" s="76"/>
      <c r="S164" t="s">
        <v>718</v>
      </c>
      <c r="T164" s="334"/>
      <c r="U164" s="334"/>
      <c r="V164" s="334"/>
      <c r="W164" s="334"/>
      <c r="X164" s="334"/>
    </row>
    <row r="165" spans="4:24">
      <c r="D165" s="488"/>
      <c r="E165" t="s">
        <v>719</v>
      </c>
      <c r="F165" s="76"/>
      <c r="G165" s="76"/>
      <c r="H165" s="76"/>
      <c r="I165" s="76"/>
      <c r="J165" s="76"/>
      <c r="K165" s="76"/>
      <c r="L165" s="76"/>
      <c r="M165" s="76"/>
      <c r="N165" s="76"/>
      <c r="O165" s="76"/>
      <c r="P165" s="76"/>
      <c r="Q165" s="76"/>
      <c r="R165" s="76"/>
      <c r="S165" t="s">
        <v>720</v>
      </c>
      <c r="T165" s="334"/>
      <c r="U165" s="334"/>
      <c r="V165" s="334"/>
      <c r="W165" s="334"/>
      <c r="X165" s="334"/>
    </row>
    <row r="166" spans="4:24">
      <c r="D166" s="131"/>
      <c r="F166" s="76"/>
      <c r="G166" s="76"/>
      <c r="H166" s="76"/>
      <c r="I166" s="76"/>
      <c r="J166" s="76"/>
      <c r="K166" s="76"/>
      <c r="L166" s="76"/>
      <c r="M166" s="76"/>
      <c r="N166" s="76"/>
      <c r="O166" s="76"/>
      <c r="P166" s="76"/>
      <c r="Q166" s="76"/>
      <c r="R166" s="76"/>
    </row>
    <row r="167" spans="4:24">
      <c r="D167" s="488" t="s">
        <v>703</v>
      </c>
      <c r="E167" t="s">
        <v>717</v>
      </c>
      <c r="F167" s="76"/>
      <c r="G167" s="76"/>
      <c r="H167" s="76"/>
      <c r="I167" s="76"/>
      <c r="J167" s="76"/>
      <c r="K167" s="76"/>
      <c r="L167" s="76"/>
      <c r="M167" s="76"/>
      <c r="N167" s="76"/>
      <c r="O167" s="76"/>
      <c r="P167" s="76"/>
      <c r="Q167" s="76"/>
      <c r="R167" s="76"/>
      <c r="S167" t="s">
        <v>718</v>
      </c>
      <c r="T167" s="334"/>
      <c r="U167" s="334"/>
      <c r="V167" s="334"/>
      <c r="W167" s="334"/>
      <c r="X167" s="334"/>
    </row>
    <row r="168" spans="4:24">
      <c r="D168" s="488"/>
      <c r="E168" t="s">
        <v>719</v>
      </c>
      <c r="F168" s="76"/>
      <c r="G168" s="76"/>
      <c r="H168" s="76"/>
      <c r="I168" s="76"/>
      <c r="J168" s="76"/>
      <c r="K168" s="76"/>
      <c r="L168" s="76"/>
      <c r="M168" s="76"/>
      <c r="N168" s="76"/>
      <c r="O168" s="76"/>
      <c r="P168" s="76"/>
      <c r="Q168" s="76"/>
      <c r="R168" s="76"/>
      <c r="S168" t="s">
        <v>720</v>
      </c>
      <c r="T168" s="334"/>
      <c r="U168" s="334"/>
      <c r="V168" s="334"/>
      <c r="W168" s="334"/>
      <c r="X168" s="334"/>
    </row>
    <row r="169" spans="4:24">
      <c r="D169" s="76"/>
      <c r="E169" s="76"/>
      <c r="F169" s="76"/>
      <c r="G169" s="76"/>
      <c r="H169" s="76"/>
      <c r="I169" s="76"/>
      <c r="J169" s="76"/>
      <c r="K169" s="76"/>
      <c r="L169" s="76"/>
      <c r="M169" s="76"/>
      <c r="N169" s="76"/>
      <c r="O169" s="76"/>
      <c r="P169" s="76"/>
      <c r="Q169" s="76"/>
      <c r="R169" s="76"/>
      <c r="S169" s="76"/>
    </row>
    <row r="170" spans="4:24">
      <c r="D170" s="489" t="s">
        <v>715</v>
      </c>
      <c r="E170" t="s">
        <v>717</v>
      </c>
      <c r="F170" s="76"/>
      <c r="G170" s="76"/>
      <c r="H170" s="76"/>
      <c r="I170" s="76"/>
      <c r="J170" s="76"/>
      <c r="K170" s="76"/>
      <c r="L170" s="76"/>
      <c r="M170" s="76"/>
      <c r="N170" s="76"/>
      <c r="O170" s="76"/>
      <c r="P170" s="76"/>
      <c r="Q170" s="76"/>
      <c r="R170" s="76"/>
      <c r="S170" t="s">
        <v>718</v>
      </c>
      <c r="T170" s="323">
        <f>IFERROR(AVERAGE(T164,T161,T167,T158),0)</f>
        <v>0</v>
      </c>
      <c r="U170" s="323">
        <f t="shared" ref="U170:X170" si="47">IFERROR(AVERAGE(U164,U161,U167,U158),0)</f>
        <v>0</v>
      </c>
      <c r="V170" s="323">
        <f t="shared" si="47"/>
        <v>0</v>
      </c>
      <c r="W170" s="323">
        <f t="shared" si="47"/>
        <v>0</v>
      </c>
      <c r="X170" s="323">
        <f t="shared" si="47"/>
        <v>0</v>
      </c>
    </row>
    <row r="171" spans="4:24">
      <c r="D171" s="489"/>
      <c r="E171" t="s">
        <v>719</v>
      </c>
      <c r="F171" s="76"/>
      <c r="G171" s="76"/>
      <c r="H171" s="76"/>
      <c r="I171" s="76"/>
      <c r="J171" s="76"/>
      <c r="K171" s="76"/>
      <c r="L171" s="76"/>
      <c r="M171" s="76"/>
      <c r="N171" s="76"/>
      <c r="O171" s="76"/>
      <c r="P171" s="76"/>
      <c r="Q171" s="76"/>
      <c r="R171" s="76"/>
      <c r="S171" t="s">
        <v>720</v>
      </c>
      <c r="T171" s="323">
        <f>IFERROR(AVERAGE(T165,T162,T168,T159),0)</f>
        <v>0</v>
      </c>
      <c r="U171" s="323">
        <f t="shared" ref="U171:X171" si="48">IFERROR(AVERAGE(U165,U162,U168,U159),0)</f>
        <v>0</v>
      </c>
      <c r="V171" s="323">
        <f t="shared" si="48"/>
        <v>0</v>
      </c>
      <c r="W171" s="323">
        <f t="shared" si="48"/>
        <v>0</v>
      </c>
      <c r="X171" s="323">
        <f t="shared" si="48"/>
        <v>0</v>
      </c>
    </row>
    <row r="172" spans="4:24"/>
    <row r="173" spans="4:24" hidden="1">
      <c r="F173" s="76"/>
      <c r="G173" s="76"/>
      <c r="H173" s="76"/>
      <c r="I173" s="76"/>
      <c r="J173" s="76"/>
      <c r="K173" s="76"/>
      <c r="L173" s="76"/>
      <c r="M173" s="76"/>
      <c r="N173" s="76"/>
      <c r="O173" s="76"/>
      <c r="P173" s="76"/>
      <c r="Q173" s="76"/>
      <c r="R173" s="76"/>
    </row>
    <row r="174" spans="4:24" hidden="1">
      <c r="F174" s="76"/>
      <c r="G174" s="76"/>
      <c r="H174" s="76"/>
      <c r="I174" s="76"/>
      <c r="J174" s="76"/>
      <c r="K174" s="76"/>
      <c r="L174" s="76"/>
      <c r="M174" s="76"/>
      <c r="N174" s="76"/>
      <c r="O174" s="76"/>
      <c r="P174" s="76"/>
      <c r="Q174" s="76"/>
      <c r="R174" s="76"/>
    </row>
    <row r="175" spans="4:24" hidden="1">
      <c r="F175" s="76"/>
      <c r="G175" s="76"/>
      <c r="H175" s="76"/>
      <c r="I175" s="76"/>
      <c r="J175" s="76"/>
      <c r="K175" s="76"/>
      <c r="L175" s="76"/>
      <c r="M175" s="76"/>
      <c r="N175" s="76"/>
      <c r="O175" s="76"/>
      <c r="P175" s="76"/>
      <c r="Q175" s="76"/>
      <c r="R175" s="76"/>
    </row>
    <row r="176" spans="4:24" hidden="1">
      <c r="F176" s="76"/>
      <c r="G176" s="76"/>
      <c r="H176" s="76"/>
      <c r="I176" s="76"/>
      <c r="J176" s="76"/>
      <c r="K176" s="76"/>
      <c r="L176" s="76"/>
      <c r="M176" s="76"/>
      <c r="N176" s="76"/>
      <c r="O176" s="76"/>
      <c r="P176" s="76"/>
      <c r="Q176" s="76"/>
      <c r="R176" s="76"/>
    </row>
    <row r="177" spans="6:18" hidden="1">
      <c r="F177" s="76"/>
      <c r="G177" s="76"/>
      <c r="H177" s="76"/>
      <c r="I177" s="76"/>
      <c r="J177" s="76"/>
      <c r="K177" s="76"/>
      <c r="L177" s="76"/>
      <c r="M177" s="76"/>
      <c r="N177" s="76"/>
      <c r="O177" s="76"/>
      <c r="P177" s="76"/>
      <c r="Q177" s="76"/>
      <c r="R177" s="76"/>
    </row>
    <row r="178" spans="6:18" hidden="1">
      <c r="F178" s="76"/>
      <c r="G178" s="76"/>
      <c r="H178" s="76"/>
      <c r="I178" s="76"/>
      <c r="J178" s="76"/>
      <c r="K178" s="76"/>
      <c r="L178" s="76"/>
      <c r="M178" s="76"/>
      <c r="N178" s="76"/>
      <c r="O178" s="76"/>
      <c r="P178" s="76"/>
      <c r="Q178" s="76"/>
      <c r="R178" s="76"/>
    </row>
    <row r="179" spans="6:18" hidden="1">
      <c r="F179" s="76"/>
      <c r="G179" s="76"/>
      <c r="H179" s="76"/>
      <c r="I179" s="76"/>
      <c r="J179" s="76"/>
      <c r="K179" s="76"/>
      <c r="L179" s="76"/>
      <c r="M179" s="76"/>
      <c r="N179" s="76"/>
      <c r="O179" s="76"/>
      <c r="P179" s="76"/>
      <c r="Q179" s="76"/>
      <c r="R179" s="76"/>
    </row>
    <row r="180" spans="6:18" hidden="1">
      <c r="F180" s="76"/>
      <c r="G180" s="76"/>
      <c r="H180" s="76"/>
      <c r="I180" s="76"/>
      <c r="J180" s="76"/>
      <c r="K180" s="76"/>
      <c r="L180" s="76"/>
      <c r="M180" s="76"/>
      <c r="N180" s="76"/>
      <c r="O180" s="76"/>
      <c r="P180" s="76"/>
      <c r="Q180" s="76"/>
      <c r="R180" s="76"/>
    </row>
    <row r="181" spans="6:18" hidden="1">
      <c r="F181" s="76"/>
      <c r="G181" s="76"/>
      <c r="H181" s="76"/>
      <c r="I181" s="76"/>
      <c r="J181" s="76"/>
      <c r="K181" s="76"/>
      <c r="L181" s="76"/>
      <c r="M181" s="76"/>
      <c r="N181" s="76"/>
      <c r="O181" s="76"/>
      <c r="P181" s="76"/>
      <c r="Q181" s="76"/>
      <c r="R181" s="76"/>
    </row>
    <row r="182" spans="6:18" hidden="1">
      <c r="F182" s="76"/>
      <c r="G182" s="76"/>
      <c r="H182" s="76"/>
      <c r="I182" s="76"/>
      <c r="J182" s="76"/>
      <c r="K182" s="76"/>
      <c r="L182" s="76"/>
      <c r="M182" s="76"/>
      <c r="N182" s="76"/>
      <c r="O182" s="76"/>
      <c r="P182" s="76"/>
      <c r="Q182" s="76"/>
      <c r="R182" s="76"/>
    </row>
    <row r="183" spans="6:18" hidden="1">
      <c r="F183" s="76"/>
      <c r="G183" s="76"/>
      <c r="H183" s="76"/>
      <c r="I183" s="76"/>
      <c r="J183" s="76"/>
      <c r="K183" s="76"/>
      <c r="L183" s="76"/>
      <c r="M183" s="76"/>
      <c r="N183" s="76"/>
      <c r="O183" s="76"/>
      <c r="P183" s="76"/>
      <c r="Q183" s="76"/>
      <c r="R183" s="76"/>
    </row>
    <row r="184" spans="6:18" hidden="1">
      <c r="F184" s="76"/>
      <c r="G184" s="76"/>
      <c r="H184" s="76"/>
      <c r="I184" s="76"/>
      <c r="J184" s="76"/>
      <c r="K184" s="76"/>
      <c r="L184" s="76"/>
      <c r="M184" s="76"/>
      <c r="N184" s="76"/>
      <c r="O184" s="76"/>
      <c r="P184" s="76"/>
      <c r="Q184" s="76"/>
      <c r="R184" s="76"/>
    </row>
    <row r="185" spans="6:18" hidden="1">
      <c r="F185" s="76"/>
      <c r="G185" s="76"/>
      <c r="H185" s="76"/>
      <c r="I185" s="76"/>
      <c r="J185" s="76"/>
      <c r="K185" s="76"/>
      <c r="L185" s="76"/>
      <c r="M185" s="76"/>
      <c r="N185" s="76"/>
      <c r="O185" s="76"/>
      <c r="P185" s="76"/>
      <c r="Q185" s="76"/>
      <c r="R185" s="76"/>
    </row>
    <row r="186" spans="6:18" hidden="1">
      <c r="F186" s="76"/>
      <c r="G186" s="76"/>
      <c r="H186" s="76"/>
      <c r="I186" s="76"/>
      <c r="J186" s="76"/>
      <c r="K186" s="76"/>
      <c r="L186" s="76"/>
      <c r="M186" s="76"/>
      <c r="N186" s="76"/>
      <c r="O186" s="76"/>
      <c r="P186" s="76"/>
      <c r="Q186" s="76"/>
      <c r="R186" s="76"/>
    </row>
    <row r="187" spans="6:18" hidden="1">
      <c r="F187" s="76"/>
      <c r="G187" s="76"/>
      <c r="H187" s="76"/>
      <c r="I187" s="76"/>
      <c r="J187" s="76"/>
      <c r="K187" s="76"/>
      <c r="L187" s="76"/>
      <c r="M187" s="76"/>
      <c r="N187" s="76"/>
      <c r="O187" s="76"/>
      <c r="P187" s="76"/>
      <c r="Q187" s="76"/>
      <c r="R187" s="76"/>
    </row>
    <row r="188" spans="6:18" hidden="1">
      <c r="F188" s="76"/>
      <c r="G188" s="76"/>
      <c r="H188" s="76"/>
      <c r="I188" s="76"/>
      <c r="J188" s="76"/>
      <c r="K188" s="76"/>
      <c r="L188" s="76"/>
      <c r="M188" s="76"/>
      <c r="N188" s="76"/>
      <c r="O188" s="76"/>
      <c r="P188" s="76"/>
      <c r="Q188" s="76"/>
      <c r="R188" s="76"/>
    </row>
    <row r="189" spans="6:18" hidden="1">
      <c r="F189" s="76"/>
      <c r="G189" s="76"/>
      <c r="H189" s="76"/>
      <c r="I189" s="76"/>
      <c r="J189" s="76"/>
      <c r="K189" s="76"/>
      <c r="L189" s="76"/>
      <c r="M189" s="76"/>
      <c r="N189" s="76"/>
      <c r="O189" s="76"/>
      <c r="P189" s="76"/>
      <c r="Q189" s="76"/>
      <c r="R189" s="76"/>
    </row>
    <row r="190" spans="6:18" hidden="1">
      <c r="F190" s="76"/>
      <c r="G190" s="76"/>
      <c r="H190" s="76"/>
      <c r="I190" s="76"/>
      <c r="J190" s="76"/>
      <c r="K190" s="76"/>
      <c r="L190" s="76"/>
      <c r="M190" s="76"/>
      <c r="N190" s="76"/>
      <c r="O190" s="76"/>
      <c r="P190" s="76"/>
      <c r="Q190" s="76"/>
      <c r="R190" s="76"/>
    </row>
    <row r="191" spans="6:18" hidden="1">
      <c r="F191" s="76"/>
      <c r="G191" s="76"/>
      <c r="H191" s="76"/>
      <c r="I191" s="76"/>
      <c r="J191" s="76"/>
      <c r="K191" s="76"/>
      <c r="L191" s="76"/>
      <c r="M191" s="76"/>
      <c r="N191" s="76"/>
      <c r="O191" s="76"/>
      <c r="P191" s="76"/>
      <c r="Q191" s="76"/>
      <c r="R191" s="76"/>
    </row>
    <row r="192" spans="6:18" hidden="1">
      <c r="F192" s="76"/>
      <c r="G192" s="76"/>
      <c r="H192" s="76"/>
      <c r="I192" s="76"/>
      <c r="J192" s="76"/>
      <c r="K192" s="76"/>
      <c r="L192" s="76"/>
      <c r="M192" s="76"/>
      <c r="N192" s="76"/>
      <c r="O192" s="76"/>
      <c r="P192" s="76"/>
      <c r="Q192" s="76"/>
      <c r="R192" s="76"/>
    </row>
    <row r="193" spans="6:18" hidden="1">
      <c r="F193" s="76"/>
      <c r="G193" s="76"/>
      <c r="H193" s="76"/>
      <c r="I193" s="76"/>
      <c r="J193" s="76"/>
      <c r="K193" s="76"/>
      <c r="L193" s="76"/>
      <c r="M193" s="76"/>
      <c r="N193" s="76"/>
      <c r="O193" s="76"/>
      <c r="P193" s="76"/>
      <c r="Q193" s="76"/>
      <c r="R193" s="76"/>
    </row>
    <row r="194" spans="6:18" hidden="1">
      <c r="F194" s="76"/>
      <c r="G194" s="76"/>
      <c r="H194" s="76"/>
      <c r="I194" s="76"/>
      <c r="J194" s="76"/>
      <c r="K194" s="76"/>
      <c r="L194" s="76"/>
      <c r="M194" s="76"/>
      <c r="N194" s="76"/>
      <c r="O194" s="76"/>
      <c r="P194" s="76"/>
      <c r="Q194" s="76"/>
      <c r="R194" s="76"/>
    </row>
    <row r="195" spans="6:18" hidden="1">
      <c r="F195" s="76"/>
      <c r="G195" s="76"/>
      <c r="H195" s="76"/>
      <c r="I195" s="76"/>
      <c r="J195" s="76"/>
      <c r="K195" s="76"/>
      <c r="L195" s="76"/>
      <c r="M195" s="76"/>
      <c r="N195" s="76"/>
      <c r="O195" s="76"/>
      <c r="P195" s="76"/>
      <c r="Q195" s="76"/>
      <c r="R195" s="76"/>
    </row>
    <row r="196" spans="6:18" hidden="1">
      <c r="F196" s="76"/>
      <c r="G196" s="76"/>
      <c r="H196" s="76"/>
      <c r="I196" s="76"/>
      <c r="J196" s="76"/>
      <c r="K196" s="76"/>
      <c r="L196" s="76"/>
      <c r="M196" s="76"/>
      <c r="N196" s="76"/>
      <c r="O196" s="76"/>
      <c r="P196" s="76"/>
      <c r="Q196" s="76"/>
      <c r="R196" s="76"/>
    </row>
    <row r="197" spans="6:18" hidden="1">
      <c r="F197" s="76"/>
      <c r="G197" s="76"/>
      <c r="H197" s="76"/>
      <c r="I197" s="76"/>
      <c r="J197" s="76"/>
      <c r="K197" s="76"/>
      <c r="L197" s="76"/>
      <c r="M197" s="76"/>
      <c r="N197" s="76"/>
      <c r="O197" s="76"/>
      <c r="P197" s="76"/>
      <c r="Q197" s="76"/>
      <c r="R197" s="76"/>
    </row>
    <row r="198" spans="6:18" hidden="1">
      <c r="F198" s="76"/>
      <c r="G198" s="76"/>
      <c r="H198" s="76"/>
      <c r="I198" s="76"/>
      <c r="J198" s="76"/>
      <c r="K198" s="76"/>
      <c r="L198" s="76"/>
      <c r="M198" s="76"/>
      <c r="N198" s="76"/>
      <c r="O198" s="76"/>
      <c r="P198" s="76"/>
      <c r="Q198" s="76"/>
      <c r="R198" s="76"/>
    </row>
    <row r="199" spans="6:18" hidden="1">
      <c r="F199" s="76"/>
      <c r="G199" s="76"/>
      <c r="H199" s="76"/>
      <c r="I199" s="76"/>
      <c r="J199" s="76"/>
      <c r="K199" s="76"/>
      <c r="L199" s="76"/>
      <c r="M199" s="76"/>
      <c r="N199" s="76"/>
      <c r="O199" s="76"/>
      <c r="P199" s="76"/>
      <c r="Q199" s="76"/>
      <c r="R199" s="76"/>
    </row>
    <row r="200" spans="6:18" hidden="1">
      <c r="F200" s="76"/>
      <c r="G200" s="76"/>
      <c r="H200" s="76"/>
      <c r="I200" s="76"/>
      <c r="J200" s="76"/>
      <c r="K200" s="76"/>
      <c r="L200" s="76"/>
      <c r="M200" s="76"/>
      <c r="N200" s="76"/>
      <c r="O200" s="76"/>
      <c r="P200" s="76"/>
      <c r="Q200" s="76"/>
      <c r="R200" s="76"/>
    </row>
    <row r="201" spans="6:18" hidden="1">
      <c r="F201" s="76"/>
      <c r="G201" s="76"/>
      <c r="H201" s="76"/>
      <c r="I201" s="76"/>
      <c r="J201" s="76"/>
      <c r="K201" s="76"/>
      <c r="L201" s="76"/>
      <c r="M201" s="76"/>
      <c r="N201" s="76"/>
      <c r="O201" s="76"/>
      <c r="P201" s="76"/>
      <c r="Q201" s="76"/>
      <c r="R201" s="76"/>
    </row>
    <row r="202" spans="6:18" hidden="1">
      <c r="F202" s="76"/>
      <c r="G202" s="76"/>
      <c r="H202" s="76"/>
      <c r="I202" s="76"/>
      <c r="J202" s="76"/>
      <c r="K202" s="76"/>
      <c r="L202" s="76"/>
      <c r="M202" s="76"/>
      <c r="N202" s="76"/>
      <c r="O202" s="76"/>
      <c r="P202" s="76"/>
      <c r="Q202" s="76"/>
      <c r="R202" s="76"/>
    </row>
    <row r="203" spans="6:18" hidden="1">
      <c r="F203" s="76"/>
      <c r="G203" s="76"/>
      <c r="H203" s="76"/>
      <c r="I203" s="76"/>
      <c r="J203" s="76"/>
      <c r="K203" s="76"/>
      <c r="L203" s="76"/>
      <c r="M203" s="76"/>
      <c r="N203" s="76"/>
      <c r="O203" s="76"/>
      <c r="P203" s="76"/>
      <c r="Q203" s="76"/>
      <c r="R203" s="76"/>
    </row>
    <row r="204" spans="6:18" hidden="1">
      <c r="F204" s="76"/>
      <c r="G204" s="76"/>
      <c r="H204" s="76"/>
      <c r="I204" s="76"/>
      <c r="J204" s="76"/>
      <c r="K204" s="76"/>
      <c r="L204" s="76"/>
      <c r="M204" s="76"/>
      <c r="N204" s="76"/>
      <c r="O204" s="76"/>
      <c r="P204" s="76"/>
      <c r="Q204" s="76"/>
      <c r="R204" s="76"/>
    </row>
    <row r="205" spans="6:18" hidden="1">
      <c r="F205" s="76"/>
      <c r="G205" s="76"/>
      <c r="H205" s="76"/>
      <c r="I205" s="76"/>
      <c r="J205" s="76"/>
      <c r="K205" s="76"/>
      <c r="L205" s="76"/>
      <c r="M205" s="76"/>
      <c r="N205" s="76"/>
      <c r="O205" s="76"/>
      <c r="P205" s="76"/>
      <c r="Q205" s="76"/>
      <c r="R205" s="76"/>
    </row>
    <row r="206" spans="6:18" hidden="1">
      <c r="F206" s="76"/>
      <c r="G206" s="76"/>
      <c r="H206" s="76"/>
      <c r="I206" s="76"/>
      <c r="J206" s="76"/>
      <c r="K206" s="76"/>
      <c r="L206" s="76"/>
      <c r="M206" s="76"/>
      <c r="N206" s="76"/>
      <c r="O206" s="76"/>
      <c r="P206" s="76"/>
      <c r="Q206" s="76"/>
      <c r="R206" s="76"/>
    </row>
    <row r="207" spans="6:18" hidden="1">
      <c r="F207" s="76"/>
      <c r="G207" s="76"/>
      <c r="H207" s="76"/>
      <c r="I207" s="76"/>
      <c r="J207" s="76"/>
      <c r="K207" s="76"/>
      <c r="L207" s="76"/>
      <c r="M207" s="76"/>
      <c r="N207" s="76"/>
      <c r="O207" s="76"/>
      <c r="P207" s="76"/>
      <c r="Q207" s="76"/>
      <c r="R207" s="76"/>
    </row>
    <row r="208" spans="6:18" hidden="1">
      <c r="F208" s="76"/>
      <c r="G208" s="76"/>
      <c r="H208" s="76"/>
      <c r="I208" s="76"/>
      <c r="J208" s="76"/>
      <c r="K208" s="76"/>
      <c r="L208" s="76"/>
      <c r="M208" s="76"/>
      <c r="N208" s="76"/>
      <c r="O208" s="76"/>
      <c r="P208" s="76"/>
      <c r="Q208" s="76"/>
      <c r="R208" s="76"/>
    </row>
    <row r="209" spans="6:18" hidden="1">
      <c r="F209" s="76"/>
      <c r="G209" s="76"/>
      <c r="H209" s="76"/>
      <c r="I209" s="76"/>
      <c r="J209" s="76"/>
      <c r="K209" s="76"/>
      <c r="L209" s="76"/>
      <c r="M209" s="76"/>
      <c r="N209" s="76"/>
      <c r="O209" s="76"/>
      <c r="P209" s="76"/>
      <c r="Q209" s="76"/>
      <c r="R209" s="76"/>
    </row>
    <row r="210" spans="6:18" hidden="1">
      <c r="F210" s="76"/>
      <c r="G210" s="76"/>
      <c r="H210" s="76"/>
      <c r="I210" s="76"/>
      <c r="J210" s="76"/>
      <c r="K210" s="76"/>
      <c r="L210" s="76"/>
      <c r="M210" s="76"/>
      <c r="N210" s="76"/>
      <c r="O210" s="76"/>
      <c r="P210" s="76"/>
      <c r="Q210" s="76"/>
      <c r="R210" s="76"/>
    </row>
    <row r="211" spans="6:18" hidden="1">
      <c r="F211" s="76"/>
      <c r="G211" s="76"/>
      <c r="H211" s="76"/>
      <c r="I211" s="76"/>
      <c r="J211" s="76"/>
      <c r="K211" s="76"/>
      <c r="L211" s="76"/>
      <c r="M211" s="76"/>
      <c r="N211" s="76"/>
      <c r="O211" s="76"/>
      <c r="P211" s="76"/>
      <c r="Q211" s="76"/>
      <c r="R211" s="76"/>
    </row>
    <row r="212" spans="6:18" hidden="1">
      <c r="F212" s="76"/>
      <c r="G212" s="76"/>
      <c r="H212" s="76"/>
      <c r="I212" s="76"/>
      <c r="J212" s="76"/>
      <c r="K212" s="76"/>
      <c r="L212" s="76"/>
      <c r="M212" s="76"/>
      <c r="N212" s="76"/>
      <c r="O212" s="76"/>
      <c r="P212" s="76"/>
      <c r="Q212" s="76"/>
      <c r="R212" s="76"/>
    </row>
    <row r="213" spans="6:18" hidden="1">
      <c r="F213" s="76"/>
      <c r="G213" s="76"/>
      <c r="H213" s="76"/>
      <c r="I213" s="76"/>
      <c r="J213" s="76"/>
      <c r="K213" s="76"/>
      <c r="L213" s="76"/>
      <c r="M213" s="76"/>
      <c r="N213" s="76"/>
      <c r="O213" s="76"/>
      <c r="P213" s="76"/>
      <c r="Q213" s="76"/>
      <c r="R213" s="76"/>
    </row>
    <row r="214" spans="6:18" hidden="1">
      <c r="F214" s="76"/>
      <c r="G214" s="76"/>
      <c r="H214" s="76"/>
      <c r="I214" s="76"/>
      <c r="J214" s="76"/>
      <c r="K214" s="76"/>
      <c r="L214" s="76"/>
      <c r="M214" s="76"/>
      <c r="N214" s="76"/>
      <c r="O214" s="76"/>
      <c r="P214" s="76"/>
      <c r="Q214" s="76"/>
      <c r="R214" s="76"/>
    </row>
    <row r="215" spans="6:18" hidden="1">
      <c r="F215" s="76"/>
      <c r="G215" s="76"/>
      <c r="H215" s="76"/>
      <c r="I215" s="76"/>
      <c r="J215" s="76"/>
      <c r="K215" s="76"/>
      <c r="L215" s="76"/>
      <c r="M215" s="76"/>
      <c r="N215" s="76"/>
      <c r="O215" s="76"/>
      <c r="P215" s="76"/>
      <c r="Q215" s="76"/>
      <c r="R215" s="76"/>
    </row>
    <row r="216" spans="6:18" hidden="1">
      <c r="F216" s="76"/>
      <c r="G216" s="76"/>
      <c r="H216" s="76"/>
      <c r="I216" s="76"/>
      <c r="J216" s="76"/>
      <c r="K216" s="76"/>
      <c r="L216" s="76"/>
      <c r="M216" s="76"/>
      <c r="N216" s="76"/>
      <c r="O216" s="76"/>
      <c r="P216" s="76"/>
      <c r="Q216" s="76"/>
      <c r="R216" s="76"/>
    </row>
    <row r="217" spans="6:18" hidden="1">
      <c r="F217" s="76"/>
      <c r="G217" s="76"/>
      <c r="H217" s="76"/>
      <c r="I217" s="76"/>
      <c r="J217" s="76"/>
      <c r="K217" s="76"/>
      <c r="L217" s="76"/>
      <c r="M217" s="76"/>
      <c r="N217" s="76"/>
      <c r="O217" s="76"/>
      <c r="P217" s="76"/>
      <c r="Q217" s="76"/>
      <c r="R217" s="76"/>
    </row>
    <row r="218" spans="6:18" hidden="1">
      <c r="F218" s="76"/>
      <c r="G218" s="76"/>
      <c r="H218" s="76"/>
      <c r="I218" s="76"/>
      <c r="J218" s="76"/>
      <c r="K218" s="76"/>
      <c r="L218" s="76"/>
      <c r="M218" s="76"/>
      <c r="N218" s="76"/>
      <c r="O218" s="76"/>
      <c r="P218" s="76"/>
      <c r="Q218" s="76"/>
      <c r="R218" s="76"/>
    </row>
    <row r="219" spans="6:18" hidden="1">
      <c r="F219" s="76"/>
      <c r="G219" s="76"/>
      <c r="H219" s="76"/>
      <c r="I219" s="76"/>
      <c r="J219" s="76"/>
      <c r="K219" s="76"/>
      <c r="L219" s="76"/>
      <c r="M219" s="76"/>
      <c r="N219" s="76"/>
      <c r="O219" s="76"/>
      <c r="P219" s="76"/>
      <c r="Q219" s="76"/>
      <c r="R219" s="76"/>
    </row>
    <row r="220" spans="6:18" hidden="1">
      <c r="F220" s="76"/>
      <c r="G220" s="76"/>
      <c r="H220" s="76"/>
      <c r="I220" s="76"/>
      <c r="J220" s="76"/>
      <c r="K220" s="76"/>
      <c r="L220" s="76"/>
      <c r="M220" s="76"/>
      <c r="N220" s="76"/>
      <c r="O220" s="76"/>
      <c r="P220" s="76"/>
      <c r="Q220" s="76"/>
      <c r="R220" s="76"/>
    </row>
    <row r="221" spans="6:18" hidden="1">
      <c r="F221" s="76"/>
      <c r="G221" s="76"/>
      <c r="H221" s="76"/>
      <c r="I221" s="76"/>
      <c r="J221" s="76"/>
      <c r="K221" s="76"/>
      <c r="L221" s="76"/>
      <c r="M221" s="76"/>
      <c r="N221" s="76"/>
      <c r="O221" s="76"/>
      <c r="P221" s="76"/>
      <c r="Q221" s="76"/>
      <c r="R221" s="76"/>
    </row>
    <row r="222" spans="6:18" hidden="1">
      <c r="F222" s="76"/>
      <c r="G222" s="76"/>
      <c r="H222" s="76"/>
      <c r="I222" s="76"/>
      <c r="J222" s="76"/>
      <c r="K222" s="76"/>
      <c r="L222" s="76"/>
      <c r="M222" s="76"/>
      <c r="N222" s="76"/>
      <c r="O222" s="76"/>
      <c r="P222" s="76"/>
      <c r="Q222" s="76"/>
      <c r="R222" s="76"/>
    </row>
    <row r="223" spans="6:18" hidden="1">
      <c r="F223" s="76"/>
      <c r="G223" s="76"/>
      <c r="H223" s="76"/>
      <c r="I223" s="76"/>
      <c r="J223" s="76"/>
      <c r="K223" s="76"/>
      <c r="L223" s="76"/>
      <c r="M223" s="76"/>
      <c r="N223" s="76"/>
      <c r="O223" s="76"/>
      <c r="P223" s="76"/>
      <c r="Q223" s="76"/>
      <c r="R223" s="76"/>
    </row>
    <row r="224" spans="6:18" hidden="1">
      <c r="F224" s="76"/>
      <c r="G224" s="76"/>
      <c r="H224" s="76"/>
      <c r="I224" s="76"/>
      <c r="J224" s="76"/>
      <c r="K224" s="76"/>
      <c r="L224" s="76"/>
      <c r="M224" s="76"/>
      <c r="N224" s="76"/>
      <c r="O224" s="76"/>
      <c r="P224" s="76"/>
      <c r="Q224" s="76"/>
      <c r="R224" s="76"/>
    </row>
    <row r="225" spans="6:18" hidden="1">
      <c r="F225" s="76"/>
      <c r="G225" s="76"/>
      <c r="H225" s="76"/>
      <c r="I225" s="76"/>
      <c r="J225" s="76"/>
      <c r="K225" s="76"/>
      <c r="L225" s="76"/>
      <c r="M225" s="76"/>
      <c r="N225" s="76"/>
      <c r="O225" s="76"/>
      <c r="P225" s="76"/>
      <c r="Q225" s="76"/>
      <c r="R225" s="76"/>
    </row>
    <row r="226" spans="6:18" hidden="1">
      <c r="F226" s="76"/>
      <c r="G226" s="76"/>
      <c r="H226" s="76"/>
      <c r="I226" s="76"/>
      <c r="J226" s="76"/>
      <c r="K226" s="76"/>
      <c r="L226" s="76"/>
      <c r="M226" s="76"/>
      <c r="N226" s="76"/>
      <c r="O226" s="76"/>
      <c r="P226" s="76"/>
      <c r="Q226" s="76"/>
      <c r="R226" s="76"/>
    </row>
    <row r="227" spans="6:18" hidden="1">
      <c r="F227" s="76"/>
      <c r="G227" s="76"/>
      <c r="H227" s="76"/>
      <c r="I227" s="76"/>
      <c r="J227" s="76"/>
      <c r="K227" s="76"/>
      <c r="L227" s="76"/>
      <c r="M227" s="76"/>
      <c r="N227" s="76"/>
      <c r="O227" s="76"/>
      <c r="P227" s="76"/>
      <c r="Q227" s="76"/>
      <c r="R227" s="76"/>
    </row>
    <row r="228" spans="6:18" hidden="1">
      <c r="F228" s="76"/>
      <c r="G228" s="76"/>
      <c r="H228" s="76"/>
      <c r="I228" s="76"/>
      <c r="J228" s="76"/>
      <c r="K228" s="76"/>
      <c r="L228" s="76"/>
      <c r="M228" s="76"/>
      <c r="N228" s="76"/>
      <c r="O228" s="76"/>
      <c r="P228" s="76"/>
      <c r="Q228" s="76"/>
      <c r="R228" s="76"/>
    </row>
    <row r="229" spans="6:18" hidden="1">
      <c r="F229" s="76"/>
      <c r="G229" s="76"/>
      <c r="H229" s="76"/>
      <c r="I229" s="76"/>
      <c r="J229" s="76"/>
      <c r="K229" s="76"/>
      <c r="L229" s="76"/>
      <c r="M229" s="76"/>
      <c r="N229" s="76"/>
      <c r="O229" s="76"/>
      <c r="P229" s="76"/>
      <c r="Q229" s="76"/>
      <c r="R229" s="76"/>
    </row>
    <row r="230" spans="6:18" hidden="1">
      <c r="F230" s="76"/>
      <c r="G230" s="76"/>
      <c r="H230" s="76"/>
      <c r="I230" s="76"/>
      <c r="J230" s="76"/>
      <c r="K230" s="76"/>
      <c r="L230" s="76"/>
      <c r="M230" s="76"/>
      <c r="N230" s="76"/>
      <c r="O230" s="76"/>
      <c r="P230" s="76"/>
      <c r="Q230" s="76"/>
      <c r="R230" s="76"/>
    </row>
  </sheetData>
  <mergeCells count="39">
    <mergeCell ref="T6:X6"/>
    <mergeCell ref="D19:D21"/>
    <mergeCell ref="D23:D25"/>
    <mergeCell ref="D27:D29"/>
    <mergeCell ref="D33:D35"/>
    <mergeCell ref="D37:D39"/>
    <mergeCell ref="D41:D43"/>
    <mergeCell ref="D45:D47"/>
    <mergeCell ref="D51:D53"/>
    <mergeCell ref="D55:D57"/>
    <mergeCell ref="D59:D61"/>
    <mergeCell ref="D71:D73"/>
    <mergeCell ref="D75:D77"/>
    <mergeCell ref="D81:D83"/>
    <mergeCell ref="D85:D87"/>
    <mergeCell ref="D63:D65"/>
    <mergeCell ref="D67:D69"/>
    <mergeCell ref="D89:D91"/>
    <mergeCell ref="D97:D99"/>
    <mergeCell ref="D110:D111"/>
    <mergeCell ref="D113:D114"/>
    <mergeCell ref="D93:D95"/>
    <mergeCell ref="D116:D117"/>
    <mergeCell ref="D121:D122"/>
    <mergeCell ref="D124:D125"/>
    <mergeCell ref="D127:D128"/>
    <mergeCell ref="D130:D131"/>
    <mergeCell ref="D135:D136"/>
    <mergeCell ref="D138:D139"/>
    <mergeCell ref="D141:D142"/>
    <mergeCell ref="D150:D151"/>
    <mergeCell ref="D153:D154"/>
    <mergeCell ref="D144:D145"/>
    <mergeCell ref="D147:D148"/>
    <mergeCell ref="D158:D159"/>
    <mergeCell ref="D161:D162"/>
    <mergeCell ref="D164:D165"/>
    <mergeCell ref="D170:D171"/>
    <mergeCell ref="D167:D168"/>
  </mergeCells>
  <pageMargins left="0.7" right="0.7" top="0.75" bottom="0.75" header="0.3" footer="0.3"/>
  <pageSetup paperSize="9" orientation="portrait" r:id="rId1"/>
  <headerFooter>
    <oddFooter>&amp;C_x000D_&amp;1#&amp;"Calibri"&amp;10&amp;K000000 OFFICIAL-InternalOnly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CCB-5596-47D0-B097-75DAE33CA25E}">
  <sheetPr>
    <tabColor theme="7"/>
    <pageSetUpPr autoPageBreaks="0"/>
  </sheetPr>
  <dimension ref="A1:Y74"/>
  <sheetViews>
    <sheetView zoomScaleNormal="100" workbookViewId="0"/>
  </sheetViews>
  <sheetFormatPr defaultColWidth="0" defaultRowHeight="13.5" zeroHeight="1"/>
  <cols>
    <col min="1" max="1" width="1.765625" customWidth="1"/>
    <col min="2" max="2" width="9.23046875" customWidth="1"/>
    <col min="3" max="3" width="32.15234375" bestFit="1" customWidth="1"/>
    <col min="4" max="4" width="30.3828125" bestFit="1" customWidth="1"/>
    <col min="5" max="17" width="1.765625" customWidth="1"/>
    <col min="18" max="24" width="9.23046875" customWidth="1"/>
    <col min="25" max="25" width="0" hidden="1" customWidth="1"/>
    <col min="2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4"/>
      <c r="E3" s="4"/>
      <c r="F3" s="2"/>
      <c r="G3" s="2"/>
      <c r="H3" s="2"/>
      <c r="I3" s="2"/>
      <c r="J3" s="2"/>
      <c r="K3" s="2"/>
      <c r="L3" s="2"/>
      <c r="M3" s="2"/>
      <c r="N3" s="2"/>
      <c r="O3" s="2"/>
      <c r="P3" s="2"/>
      <c r="Q3" s="2"/>
      <c r="R3" s="2"/>
      <c r="S3" s="2"/>
      <c r="T3" s="2"/>
      <c r="U3" s="2"/>
      <c r="V3" s="2"/>
      <c r="W3" s="2"/>
      <c r="X3" s="2"/>
    </row>
    <row r="4" spans="1:24" ht="25.5" thickBot="1">
      <c r="A4" s="28" t="s">
        <v>47</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ht="14.5">
      <c r="A7" s="81"/>
      <c r="B7" s="76"/>
      <c r="C7" s="76" t="s">
        <v>721</v>
      </c>
      <c r="D7" s="76" t="s">
        <v>212</v>
      </c>
      <c r="E7" s="86" t="s">
        <v>671</v>
      </c>
      <c r="F7" s="86" t="s">
        <v>672</v>
      </c>
      <c r="G7" s="86" t="s">
        <v>673</v>
      </c>
      <c r="H7" s="86" t="s">
        <v>674</v>
      </c>
      <c r="I7" s="86" t="s">
        <v>675</v>
      </c>
      <c r="J7" s="86" t="s">
        <v>676</v>
      </c>
      <c r="K7" s="86" t="s">
        <v>677</v>
      </c>
      <c r="L7" s="86" t="s">
        <v>678</v>
      </c>
      <c r="M7" s="86" t="s">
        <v>679</v>
      </c>
      <c r="N7" s="86" t="s">
        <v>680</v>
      </c>
      <c r="O7" s="86" t="s">
        <v>681</v>
      </c>
      <c r="P7" s="86" t="s">
        <v>682</v>
      </c>
      <c r="Q7" s="86" t="s">
        <v>683</v>
      </c>
      <c r="R7" s="76" t="s">
        <v>211</v>
      </c>
      <c r="S7" s="272" t="s">
        <v>167</v>
      </c>
      <c r="T7" s="272" t="s">
        <v>7</v>
      </c>
      <c r="U7" s="272" t="s">
        <v>168</v>
      </c>
      <c r="V7" s="272" t="s">
        <v>169</v>
      </c>
      <c r="W7" s="272" t="s">
        <v>170</v>
      </c>
    </row>
    <row r="8" spans="1:24">
      <c r="F8" s="76"/>
      <c r="G8" s="76"/>
      <c r="H8" s="76"/>
    </row>
    <row r="9" spans="1:24" ht="18">
      <c r="A9" s="29"/>
      <c r="B9" s="30" t="s">
        <v>722</v>
      </c>
      <c r="C9" s="29"/>
      <c r="D9" s="29"/>
      <c r="E9" s="29"/>
      <c r="F9" s="29"/>
      <c r="G9" s="29"/>
      <c r="H9" s="29"/>
      <c r="I9" s="29"/>
      <c r="J9" s="29"/>
      <c r="K9" s="29"/>
      <c r="L9" s="29"/>
      <c r="M9" s="29"/>
      <c r="N9" s="29"/>
      <c r="O9" s="29"/>
      <c r="P9" s="29"/>
      <c r="Q9" s="29"/>
      <c r="R9" s="29"/>
      <c r="S9" s="29"/>
      <c r="T9" s="29"/>
      <c r="U9" s="29"/>
      <c r="V9" s="29"/>
      <c r="W9" s="29"/>
    </row>
    <row r="10" spans="1:24"/>
    <row r="11" spans="1:24">
      <c r="C11" s="76" t="s">
        <v>723</v>
      </c>
      <c r="D11" t="s">
        <v>724</v>
      </c>
      <c r="F11" s="84"/>
      <c r="G11" s="84"/>
      <c r="H11" s="84"/>
      <c r="R11" t="s">
        <v>219</v>
      </c>
      <c r="S11" s="409">
        <f>SUM(S19,S27,S35,S43,S51,S59,S67)</f>
        <v>0</v>
      </c>
      <c r="T11" s="409">
        <f t="shared" ref="T11:W11" si="0">SUM(T19,T27,T35,T43,T51,T59,T67)</f>
        <v>0</v>
      </c>
      <c r="U11" s="409">
        <f t="shared" si="0"/>
        <v>0</v>
      </c>
      <c r="V11" s="409">
        <f t="shared" si="0"/>
        <v>0</v>
      </c>
      <c r="W11" s="409">
        <f t="shared" si="0"/>
        <v>0</v>
      </c>
    </row>
    <row r="12" spans="1:24">
      <c r="D12" t="s">
        <v>725</v>
      </c>
      <c r="F12" s="84"/>
      <c r="G12" s="84"/>
      <c r="H12" s="84"/>
      <c r="R12" t="s">
        <v>219</v>
      </c>
      <c r="S12" s="409">
        <f t="shared" ref="S12:W15" si="1">SUM(S20,S28,S36,S44,S52,S60,S68)</f>
        <v>0</v>
      </c>
      <c r="T12" s="409">
        <f t="shared" si="1"/>
        <v>0</v>
      </c>
      <c r="U12" s="409">
        <f t="shared" si="1"/>
        <v>0</v>
      </c>
      <c r="V12" s="409">
        <f t="shared" si="1"/>
        <v>0</v>
      </c>
      <c r="W12" s="409">
        <f t="shared" si="1"/>
        <v>0</v>
      </c>
    </row>
    <row r="13" spans="1:24">
      <c r="D13" t="s">
        <v>726</v>
      </c>
      <c r="F13" s="84"/>
      <c r="G13" s="84"/>
      <c r="H13" s="84"/>
      <c r="R13" t="s">
        <v>219</v>
      </c>
      <c r="S13" s="409">
        <f t="shared" si="1"/>
        <v>0</v>
      </c>
      <c r="T13" s="409">
        <f t="shared" si="1"/>
        <v>0</v>
      </c>
      <c r="U13" s="409">
        <f t="shared" si="1"/>
        <v>0</v>
      </c>
      <c r="V13" s="409">
        <f t="shared" si="1"/>
        <v>0</v>
      </c>
      <c r="W13" s="409">
        <f t="shared" si="1"/>
        <v>0</v>
      </c>
    </row>
    <row r="14" spans="1:24">
      <c r="D14" t="s">
        <v>727</v>
      </c>
      <c r="F14" s="84"/>
      <c r="G14" s="84"/>
      <c r="H14" s="84"/>
      <c r="R14" t="s">
        <v>219</v>
      </c>
      <c r="S14" s="409">
        <f t="shared" si="1"/>
        <v>0</v>
      </c>
      <c r="T14" s="409">
        <f t="shared" si="1"/>
        <v>0</v>
      </c>
      <c r="U14" s="409">
        <f t="shared" si="1"/>
        <v>0</v>
      </c>
      <c r="V14" s="409">
        <f t="shared" si="1"/>
        <v>0</v>
      </c>
      <c r="W14" s="409">
        <f t="shared" si="1"/>
        <v>0</v>
      </c>
    </row>
    <row r="15" spans="1:24">
      <c r="D15" t="s">
        <v>728</v>
      </c>
      <c r="F15" s="84"/>
      <c r="G15" s="84"/>
      <c r="H15" s="84"/>
      <c r="R15" t="s">
        <v>219</v>
      </c>
      <c r="S15" s="409">
        <f t="shared" si="1"/>
        <v>0</v>
      </c>
      <c r="T15" s="409">
        <f t="shared" si="1"/>
        <v>0</v>
      </c>
      <c r="U15" s="409">
        <f t="shared" si="1"/>
        <v>0</v>
      </c>
      <c r="V15" s="409">
        <f t="shared" si="1"/>
        <v>0</v>
      </c>
      <c r="W15" s="409">
        <f t="shared" si="1"/>
        <v>0</v>
      </c>
    </row>
    <row r="16" spans="1:24">
      <c r="D16" t="s">
        <v>729</v>
      </c>
      <c r="F16" s="84"/>
      <c r="G16" s="84"/>
      <c r="H16" s="84"/>
      <c r="R16" t="s">
        <v>219</v>
      </c>
      <c r="S16" s="409">
        <f>SUM(S11:S15)</f>
        <v>0</v>
      </c>
      <c r="T16" s="409">
        <f t="shared" ref="T16:W16" si="2">SUM(T11:T15)</f>
        <v>0</v>
      </c>
      <c r="U16" s="409">
        <f t="shared" si="2"/>
        <v>0</v>
      </c>
      <c r="V16" s="409">
        <f t="shared" si="2"/>
        <v>0</v>
      </c>
      <c r="W16" s="409">
        <f t="shared" si="2"/>
        <v>0</v>
      </c>
    </row>
    <row r="17" spans="3:23">
      <c r="D17" s="76" t="s">
        <v>730</v>
      </c>
      <c r="F17" s="84"/>
      <c r="G17" s="84"/>
      <c r="H17" s="84"/>
      <c r="R17" t="s">
        <v>219</v>
      </c>
      <c r="S17" s="410">
        <f>SUM(S12:S15)</f>
        <v>0</v>
      </c>
      <c r="T17" s="410">
        <f t="shared" ref="T17:W17" si="3">SUM(T12:T15)</f>
        <v>0</v>
      </c>
      <c r="U17" s="410">
        <f t="shared" si="3"/>
        <v>0</v>
      </c>
      <c r="V17" s="410">
        <f t="shared" si="3"/>
        <v>0</v>
      </c>
      <c r="W17" s="410">
        <f t="shared" si="3"/>
        <v>0</v>
      </c>
    </row>
    <row r="18" spans="3:23"/>
    <row r="19" spans="3:23">
      <c r="C19" s="411"/>
      <c r="D19" t="s">
        <v>724</v>
      </c>
      <c r="F19" s="84"/>
      <c r="G19" s="84"/>
      <c r="H19" s="84"/>
      <c r="R19" t="s">
        <v>219</v>
      </c>
      <c r="S19" s="411"/>
      <c r="T19" s="411"/>
      <c r="U19" s="411"/>
      <c r="V19" s="411"/>
      <c r="W19" s="411"/>
    </row>
    <row r="20" spans="3:23">
      <c r="D20" t="s">
        <v>725</v>
      </c>
      <c r="F20" s="84"/>
      <c r="G20" s="84"/>
      <c r="H20" s="84"/>
      <c r="R20" t="s">
        <v>219</v>
      </c>
      <c r="S20" s="411"/>
      <c r="T20" s="411"/>
      <c r="U20" s="411"/>
      <c r="V20" s="411"/>
      <c r="W20" s="411"/>
    </row>
    <row r="21" spans="3:23">
      <c r="D21" t="s">
        <v>726</v>
      </c>
      <c r="F21" s="84"/>
      <c r="G21" s="84"/>
      <c r="H21" s="84"/>
      <c r="R21" t="s">
        <v>219</v>
      </c>
      <c r="S21" s="411"/>
      <c r="T21" s="411"/>
      <c r="U21" s="411"/>
      <c r="V21" s="411"/>
      <c r="W21" s="411"/>
    </row>
    <row r="22" spans="3:23">
      <c r="D22" t="s">
        <v>727</v>
      </c>
      <c r="F22" s="84"/>
      <c r="G22" s="84"/>
      <c r="H22" s="84"/>
      <c r="R22" t="s">
        <v>219</v>
      </c>
      <c r="S22" s="411"/>
      <c r="T22" s="411"/>
      <c r="U22" s="411"/>
      <c r="V22" s="411"/>
      <c r="W22" s="411"/>
    </row>
    <row r="23" spans="3:23">
      <c r="D23" t="s">
        <v>728</v>
      </c>
      <c r="F23" s="84"/>
      <c r="G23" s="84"/>
      <c r="H23" s="84"/>
      <c r="R23" t="s">
        <v>219</v>
      </c>
      <c r="S23" s="411"/>
      <c r="T23" s="411"/>
      <c r="U23" s="411"/>
      <c r="V23" s="411"/>
      <c r="W23" s="411"/>
    </row>
    <row r="24" spans="3:23">
      <c r="D24" t="s">
        <v>729</v>
      </c>
      <c r="F24" s="84"/>
      <c r="G24" s="84"/>
      <c r="H24" s="84"/>
      <c r="R24" t="s">
        <v>219</v>
      </c>
      <c r="S24" s="409">
        <f>SUM(S19:S23)</f>
        <v>0</v>
      </c>
      <c r="T24" s="409">
        <f t="shared" ref="T24:W24" si="4">SUM(T19:T23)</f>
        <v>0</v>
      </c>
      <c r="U24" s="409">
        <f t="shared" si="4"/>
        <v>0</v>
      </c>
      <c r="V24" s="409">
        <f t="shared" si="4"/>
        <v>0</v>
      </c>
      <c r="W24" s="409">
        <f t="shared" si="4"/>
        <v>0</v>
      </c>
    </row>
    <row r="25" spans="3:23">
      <c r="D25" s="76" t="s">
        <v>730</v>
      </c>
      <c r="F25" s="84"/>
      <c r="G25" s="84"/>
      <c r="H25" s="84"/>
      <c r="R25" t="s">
        <v>219</v>
      </c>
      <c r="S25" s="412">
        <f>SUM(S20:S23)</f>
        <v>0</v>
      </c>
      <c r="T25" s="412">
        <f t="shared" ref="T25:W25" si="5">SUM(T20:T23)</f>
        <v>0</v>
      </c>
      <c r="U25" s="412">
        <f t="shared" si="5"/>
        <v>0</v>
      </c>
      <c r="V25" s="412">
        <f t="shared" si="5"/>
        <v>0</v>
      </c>
      <c r="W25" s="412">
        <f t="shared" si="5"/>
        <v>0</v>
      </c>
    </row>
    <row r="26" spans="3:23"/>
    <row r="27" spans="3:23">
      <c r="C27" s="411"/>
      <c r="D27" t="s">
        <v>724</v>
      </c>
      <c r="F27" s="84"/>
      <c r="G27" s="84"/>
      <c r="H27" s="84"/>
      <c r="R27" t="s">
        <v>219</v>
      </c>
      <c r="S27" s="411"/>
      <c r="T27" s="411"/>
      <c r="U27" s="411"/>
      <c r="V27" s="411"/>
      <c r="W27" s="411"/>
    </row>
    <row r="28" spans="3:23">
      <c r="D28" t="s">
        <v>725</v>
      </c>
      <c r="F28" s="84"/>
      <c r="G28" s="84"/>
      <c r="H28" s="84"/>
      <c r="R28" t="s">
        <v>219</v>
      </c>
      <c r="S28" s="411"/>
      <c r="T28" s="411"/>
      <c r="U28" s="411"/>
      <c r="V28" s="411"/>
      <c r="W28" s="411"/>
    </row>
    <row r="29" spans="3:23">
      <c r="D29" t="s">
        <v>726</v>
      </c>
      <c r="F29" s="84"/>
      <c r="G29" s="84"/>
      <c r="H29" s="84"/>
      <c r="R29" t="s">
        <v>219</v>
      </c>
      <c r="S29" s="411"/>
      <c r="T29" s="411"/>
      <c r="U29" s="411"/>
      <c r="V29" s="411"/>
      <c r="W29" s="411"/>
    </row>
    <row r="30" spans="3:23">
      <c r="D30" t="s">
        <v>727</v>
      </c>
      <c r="F30" s="84"/>
      <c r="G30" s="84"/>
      <c r="H30" s="84"/>
      <c r="R30" t="s">
        <v>219</v>
      </c>
      <c r="S30" s="411"/>
      <c r="T30" s="411"/>
      <c r="U30" s="411"/>
      <c r="V30" s="411"/>
      <c r="W30" s="411"/>
    </row>
    <row r="31" spans="3:23">
      <c r="D31" t="s">
        <v>728</v>
      </c>
      <c r="F31" s="84"/>
      <c r="G31" s="84"/>
      <c r="H31" s="84"/>
      <c r="R31" t="s">
        <v>219</v>
      </c>
      <c r="S31" s="411"/>
      <c r="T31" s="411"/>
      <c r="U31" s="411"/>
      <c r="V31" s="411"/>
      <c r="W31" s="411"/>
    </row>
    <row r="32" spans="3:23">
      <c r="D32" t="s">
        <v>729</v>
      </c>
      <c r="F32" s="84"/>
      <c r="G32" s="84"/>
      <c r="H32" s="84"/>
      <c r="R32" t="s">
        <v>219</v>
      </c>
      <c r="S32" s="409">
        <f>SUM(S27:S31)</f>
        <v>0</v>
      </c>
      <c r="T32" s="409">
        <f t="shared" ref="T32:W32" si="6">SUM(T27:T31)</f>
        <v>0</v>
      </c>
      <c r="U32" s="409">
        <f t="shared" si="6"/>
        <v>0</v>
      </c>
      <c r="V32" s="409">
        <f t="shared" si="6"/>
        <v>0</v>
      </c>
      <c r="W32" s="409">
        <f t="shared" si="6"/>
        <v>0</v>
      </c>
    </row>
    <row r="33" spans="3:23">
      <c r="D33" s="76" t="s">
        <v>730</v>
      </c>
      <c r="F33" s="84"/>
      <c r="G33" s="84"/>
      <c r="H33" s="84"/>
      <c r="R33" t="s">
        <v>219</v>
      </c>
      <c r="S33" s="412">
        <f>SUM(S28:S31)</f>
        <v>0</v>
      </c>
      <c r="T33" s="412">
        <f t="shared" ref="T33:W33" si="7">SUM(T28:T31)</f>
        <v>0</v>
      </c>
      <c r="U33" s="412">
        <f t="shared" si="7"/>
        <v>0</v>
      </c>
      <c r="V33" s="412">
        <f t="shared" si="7"/>
        <v>0</v>
      </c>
      <c r="W33" s="412">
        <f t="shared" si="7"/>
        <v>0</v>
      </c>
    </row>
    <row r="34" spans="3:23"/>
    <row r="35" spans="3:23">
      <c r="C35" s="411"/>
      <c r="D35" t="s">
        <v>724</v>
      </c>
      <c r="F35" s="84"/>
      <c r="G35" s="84"/>
      <c r="H35" s="84"/>
      <c r="R35" t="s">
        <v>219</v>
      </c>
      <c r="S35" s="411"/>
      <c r="T35" s="411"/>
      <c r="U35" s="411"/>
      <c r="V35" s="411"/>
      <c r="W35" s="411"/>
    </row>
    <row r="36" spans="3:23">
      <c r="D36" t="s">
        <v>725</v>
      </c>
      <c r="F36" s="84"/>
      <c r="G36" s="84"/>
      <c r="H36" s="84"/>
      <c r="R36" t="s">
        <v>219</v>
      </c>
      <c r="S36" s="411"/>
      <c r="T36" s="411"/>
      <c r="U36" s="411"/>
      <c r="V36" s="411"/>
      <c r="W36" s="411"/>
    </row>
    <row r="37" spans="3:23">
      <c r="D37" t="s">
        <v>726</v>
      </c>
      <c r="F37" s="84"/>
      <c r="G37" s="84"/>
      <c r="H37" s="84"/>
      <c r="R37" t="s">
        <v>219</v>
      </c>
      <c r="S37" s="411"/>
      <c r="T37" s="411"/>
      <c r="U37" s="411"/>
      <c r="V37" s="411"/>
      <c r="W37" s="411"/>
    </row>
    <row r="38" spans="3:23">
      <c r="D38" t="s">
        <v>727</v>
      </c>
      <c r="F38" s="84"/>
      <c r="G38" s="84"/>
      <c r="H38" s="84"/>
      <c r="R38" t="s">
        <v>219</v>
      </c>
      <c r="S38" s="411"/>
      <c r="T38" s="411"/>
      <c r="U38" s="411"/>
      <c r="V38" s="411"/>
      <c r="W38" s="411"/>
    </row>
    <row r="39" spans="3:23">
      <c r="D39" t="s">
        <v>728</v>
      </c>
      <c r="F39" s="84"/>
      <c r="G39" s="84"/>
      <c r="H39" s="84"/>
      <c r="R39" t="s">
        <v>219</v>
      </c>
      <c r="S39" s="411"/>
      <c r="T39" s="411"/>
      <c r="U39" s="411"/>
      <c r="V39" s="411"/>
      <c r="W39" s="411"/>
    </row>
    <row r="40" spans="3:23">
      <c r="D40" t="s">
        <v>729</v>
      </c>
      <c r="F40" s="84"/>
      <c r="G40" s="84"/>
      <c r="H40" s="84"/>
      <c r="R40" t="s">
        <v>219</v>
      </c>
      <c r="S40" s="409">
        <f>SUM(S35:S39)</f>
        <v>0</v>
      </c>
      <c r="T40" s="409">
        <f t="shared" ref="T40" si="8">SUM(T35:T39)</f>
        <v>0</v>
      </c>
      <c r="U40" s="409">
        <f t="shared" ref="U40" si="9">SUM(U35:U39)</f>
        <v>0</v>
      </c>
      <c r="V40" s="409">
        <f t="shared" ref="V40" si="10">SUM(V35:V39)</f>
        <v>0</v>
      </c>
      <c r="W40" s="409">
        <f t="shared" ref="W40" si="11">SUM(W35:W39)</f>
        <v>0</v>
      </c>
    </row>
    <row r="41" spans="3:23">
      <c r="D41" s="76" t="s">
        <v>730</v>
      </c>
      <c r="F41" s="84"/>
      <c r="G41" s="84"/>
      <c r="H41" s="84"/>
      <c r="R41" t="s">
        <v>219</v>
      </c>
      <c r="S41" s="412">
        <f>SUM(S36:S39)</f>
        <v>0</v>
      </c>
      <c r="T41" s="412">
        <f t="shared" ref="T41:W41" si="12">SUM(T36:T39)</f>
        <v>0</v>
      </c>
      <c r="U41" s="412">
        <f t="shared" si="12"/>
        <v>0</v>
      </c>
      <c r="V41" s="412">
        <f t="shared" si="12"/>
        <v>0</v>
      </c>
      <c r="W41" s="412">
        <f t="shared" si="12"/>
        <v>0</v>
      </c>
    </row>
    <row r="42" spans="3:23"/>
    <row r="43" spans="3:23">
      <c r="C43" s="411"/>
      <c r="D43" t="s">
        <v>724</v>
      </c>
      <c r="F43" s="84"/>
      <c r="G43" s="84"/>
      <c r="H43" s="84"/>
      <c r="R43" t="s">
        <v>219</v>
      </c>
      <c r="S43" s="411"/>
      <c r="T43" s="411"/>
      <c r="U43" s="411"/>
      <c r="V43" s="411"/>
      <c r="W43" s="411"/>
    </row>
    <row r="44" spans="3:23">
      <c r="D44" t="s">
        <v>725</v>
      </c>
      <c r="F44" s="84"/>
      <c r="G44" s="84"/>
      <c r="H44" s="84"/>
      <c r="R44" t="s">
        <v>219</v>
      </c>
      <c r="S44" s="411"/>
      <c r="T44" s="411"/>
      <c r="U44" s="411"/>
      <c r="V44" s="411"/>
      <c r="W44" s="411"/>
    </row>
    <row r="45" spans="3:23">
      <c r="D45" t="s">
        <v>726</v>
      </c>
      <c r="F45" s="84"/>
      <c r="G45" s="84"/>
      <c r="H45" s="84"/>
      <c r="R45" t="s">
        <v>219</v>
      </c>
      <c r="S45" s="411"/>
      <c r="T45" s="411"/>
      <c r="U45" s="411"/>
      <c r="V45" s="411"/>
      <c r="W45" s="411"/>
    </row>
    <row r="46" spans="3:23">
      <c r="D46" t="s">
        <v>727</v>
      </c>
      <c r="F46" s="84"/>
      <c r="G46" s="84"/>
      <c r="H46" s="84"/>
      <c r="R46" t="s">
        <v>219</v>
      </c>
      <c r="S46" s="411"/>
      <c r="T46" s="411"/>
      <c r="U46" s="411"/>
      <c r="V46" s="411"/>
      <c r="W46" s="411"/>
    </row>
    <row r="47" spans="3:23">
      <c r="D47" t="s">
        <v>728</v>
      </c>
      <c r="F47" s="84"/>
      <c r="G47" s="84"/>
      <c r="H47" s="84"/>
      <c r="R47" t="s">
        <v>219</v>
      </c>
      <c r="S47" s="411"/>
      <c r="T47" s="411"/>
      <c r="U47" s="411"/>
      <c r="V47" s="411"/>
      <c r="W47" s="411"/>
    </row>
    <row r="48" spans="3:23">
      <c r="D48" t="s">
        <v>729</v>
      </c>
      <c r="F48" s="84"/>
      <c r="G48" s="84"/>
      <c r="H48" s="84"/>
      <c r="R48" t="s">
        <v>219</v>
      </c>
      <c r="S48" s="409">
        <f>SUM(S43:S47)</f>
        <v>0</v>
      </c>
      <c r="T48" s="409">
        <f t="shared" ref="T48" si="13">SUM(T43:T47)</f>
        <v>0</v>
      </c>
      <c r="U48" s="409">
        <f t="shared" ref="U48" si="14">SUM(U43:U47)</f>
        <v>0</v>
      </c>
      <c r="V48" s="409">
        <f t="shared" ref="V48" si="15">SUM(V43:V47)</f>
        <v>0</v>
      </c>
      <c r="W48" s="409">
        <f t="shared" ref="W48" si="16">SUM(W43:W47)</f>
        <v>0</v>
      </c>
    </row>
    <row r="49" spans="3:23">
      <c r="D49" s="76" t="s">
        <v>730</v>
      </c>
      <c r="F49" s="84"/>
      <c r="G49" s="84"/>
      <c r="H49" s="84"/>
      <c r="R49" t="s">
        <v>219</v>
      </c>
      <c r="S49" s="412">
        <f>SUM(S44:S47)</f>
        <v>0</v>
      </c>
      <c r="T49" s="412">
        <f t="shared" ref="T49:V49" si="17">SUM(T44:T47)</f>
        <v>0</v>
      </c>
      <c r="U49" s="412">
        <f t="shared" si="17"/>
        <v>0</v>
      </c>
      <c r="V49" s="412">
        <f t="shared" si="17"/>
        <v>0</v>
      </c>
      <c r="W49" s="412">
        <f>SUM(W44:W47)</f>
        <v>0</v>
      </c>
    </row>
    <row r="50" spans="3:23"/>
    <row r="51" spans="3:23">
      <c r="C51" s="411"/>
      <c r="D51" t="s">
        <v>724</v>
      </c>
      <c r="F51" s="84"/>
      <c r="G51" s="84"/>
      <c r="H51" s="84"/>
      <c r="R51" t="s">
        <v>219</v>
      </c>
      <c r="S51" s="411"/>
      <c r="T51" s="411"/>
      <c r="U51" s="411"/>
      <c r="V51" s="411"/>
      <c r="W51" s="411"/>
    </row>
    <row r="52" spans="3:23">
      <c r="D52" t="s">
        <v>725</v>
      </c>
      <c r="F52" s="84"/>
      <c r="G52" s="84"/>
      <c r="H52" s="84"/>
      <c r="R52" t="s">
        <v>219</v>
      </c>
      <c r="S52" s="411"/>
      <c r="T52" s="411"/>
      <c r="U52" s="411"/>
      <c r="V52" s="411"/>
      <c r="W52" s="411"/>
    </row>
    <row r="53" spans="3:23">
      <c r="D53" t="s">
        <v>726</v>
      </c>
      <c r="F53" s="84"/>
      <c r="G53" s="84"/>
      <c r="H53" s="84"/>
      <c r="R53" t="s">
        <v>219</v>
      </c>
      <c r="S53" s="411"/>
      <c r="T53" s="411"/>
      <c r="U53" s="411"/>
      <c r="V53" s="411"/>
      <c r="W53" s="411"/>
    </row>
    <row r="54" spans="3:23">
      <c r="D54" t="s">
        <v>727</v>
      </c>
      <c r="F54" s="84"/>
      <c r="G54" s="84"/>
      <c r="H54" s="84"/>
      <c r="R54" t="s">
        <v>219</v>
      </c>
      <c r="S54" s="411"/>
      <c r="T54" s="411"/>
      <c r="U54" s="411"/>
      <c r="V54" s="411"/>
      <c r="W54" s="411"/>
    </row>
    <row r="55" spans="3:23">
      <c r="D55" t="s">
        <v>728</v>
      </c>
      <c r="F55" s="84"/>
      <c r="G55" s="84"/>
      <c r="H55" s="84"/>
      <c r="R55" t="s">
        <v>219</v>
      </c>
      <c r="S55" s="411"/>
      <c r="T55" s="411"/>
      <c r="U55" s="411"/>
      <c r="V55" s="411"/>
      <c r="W55" s="411"/>
    </row>
    <row r="56" spans="3:23">
      <c r="D56" t="s">
        <v>729</v>
      </c>
      <c r="F56" s="84"/>
      <c r="G56" s="84"/>
      <c r="H56" s="84"/>
      <c r="R56" t="s">
        <v>219</v>
      </c>
      <c r="S56" s="409">
        <f>SUM(S51:S55)</f>
        <v>0</v>
      </c>
      <c r="T56" s="409">
        <f>SUM(T51:T55)</f>
        <v>0</v>
      </c>
      <c r="U56" s="409">
        <f t="shared" ref="U56" si="18">SUM(U51:U55)</f>
        <v>0</v>
      </c>
      <c r="V56" s="409">
        <f t="shared" ref="V56" si="19">SUM(V51:V55)</f>
        <v>0</v>
      </c>
      <c r="W56" s="409">
        <f t="shared" ref="W56" si="20">SUM(W51:W55)</f>
        <v>0</v>
      </c>
    </row>
    <row r="57" spans="3:23">
      <c r="D57" s="76" t="s">
        <v>730</v>
      </c>
      <c r="F57" s="84"/>
      <c r="G57" s="84"/>
      <c r="H57" s="84"/>
      <c r="R57" t="s">
        <v>219</v>
      </c>
      <c r="S57" s="412">
        <f>SUM(S52:S55)</f>
        <v>0</v>
      </c>
      <c r="T57" s="412">
        <f t="shared" ref="T57:W57" si="21">SUM(T52:T55)</f>
        <v>0</v>
      </c>
      <c r="U57" s="412">
        <f t="shared" si="21"/>
        <v>0</v>
      </c>
      <c r="V57" s="412">
        <f t="shared" si="21"/>
        <v>0</v>
      </c>
      <c r="W57" s="412">
        <f t="shared" si="21"/>
        <v>0</v>
      </c>
    </row>
    <row r="58" spans="3:23"/>
    <row r="59" spans="3:23">
      <c r="C59" s="411"/>
      <c r="D59" t="s">
        <v>724</v>
      </c>
      <c r="F59" s="84"/>
      <c r="G59" s="84"/>
      <c r="H59" s="84"/>
      <c r="R59" t="s">
        <v>219</v>
      </c>
      <c r="S59" s="411"/>
      <c r="T59" s="411"/>
      <c r="U59" s="411"/>
      <c r="V59" s="411"/>
      <c r="W59" s="411"/>
    </row>
    <row r="60" spans="3:23">
      <c r="D60" t="s">
        <v>725</v>
      </c>
      <c r="F60" s="84"/>
      <c r="G60" s="84"/>
      <c r="H60" s="84"/>
      <c r="R60" t="s">
        <v>219</v>
      </c>
      <c r="S60" s="411"/>
      <c r="T60" s="411"/>
      <c r="U60" s="411"/>
      <c r="V60" s="411"/>
      <c r="W60" s="411"/>
    </row>
    <row r="61" spans="3:23">
      <c r="D61" t="s">
        <v>726</v>
      </c>
      <c r="F61" s="84"/>
      <c r="G61" s="84"/>
      <c r="H61" s="84"/>
      <c r="R61" t="s">
        <v>219</v>
      </c>
      <c r="S61" s="411"/>
      <c r="T61" s="411"/>
      <c r="U61" s="411"/>
      <c r="V61" s="411"/>
      <c r="W61" s="411"/>
    </row>
    <row r="62" spans="3:23">
      <c r="D62" t="s">
        <v>727</v>
      </c>
      <c r="F62" s="84"/>
      <c r="G62" s="84"/>
      <c r="H62" s="84"/>
      <c r="R62" t="s">
        <v>219</v>
      </c>
      <c r="S62" s="411"/>
      <c r="T62" s="411"/>
      <c r="U62" s="411"/>
      <c r="V62" s="411"/>
      <c r="W62" s="411"/>
    </row>
    <row r="63" spans="3:23">
      <c r="D63" t="s">
        <v>728</v>
      </c>
      <c r="F63" s="84"/>
      <c r="G63" s="84"/>
      <c r="H63" s="84"/>
      <c r="R63" t="s">
        <v>219</v>
      </c>
      <c r="S63" s="411"/>
      <c r="T63" s="411"/>
      <c r="U63" s="411"/>
      <c r="V63" s="411"/>
      <c r="W63" s="411"/>
    </row>
    <row r="64" spans="3:23">
      <c r="D64" t="s">
        <v>729</v>
      </c>
      <c r="F64" s="84"/>
      <c r="G64" s="84"/>
      <c r="H64" s="84"/>
      <c r="R64" t="s">
        <v>219</v>
      </c>
      <c r="S64" s="409">
        <f>SUM(S59:S63)</f>
        <v>0</v>
      </c>
      <c r="T64" s="409">
        <f t="shared" ref="T64" si="22">SUM(T59:T63)</f>
        <v>0</v>
      </c>
      <c r="U64" s="409">
        <f t="shared" ref="U64" si="23">SUM(U59:U63)</f>
        <v>0</v>
      </c>
      <c r="V64" s="409">
        <f t="shared" ref="V64" si="24">SUM(V59:V63)</f>
        <v>0</v>
      </c>
      <c r="W64" s="409">
        <f t="shared" ref="W64" si="25">SUM(W59:W63)</f>
        <v>0</v>
      </c>
    </row>
    <row r="65" spans="1:23" ht="14.5">
      <c r="A65" s="81"/>
      <c r="B65" s="81"/>
      <c r="D65" s="76" t="s">
        <v>730</v>
      </c>
      <c r="F65" s="84"/>
      <c r="G65" s="84"/>
      <c r="H65" s="84"/>
      <c r="R65" t="s">
        <v>219</v>
      </c>
      <c r="S65" s="412">
        <f>SUM(S60:S63)</f>
        <v>0</v>
      </c>
      <c r="T65" s="412">
        <f t="shared" ref="T65:W65" si="26">SUM(T60:T63)</f>
        <v>0</v>
      </c>
      <c r="U65" s="412">
        <f>SUM(U60:U63)</f>
        <v>0</v>
      </c>
      <c r="V65" s="412">
        <f t="shared" si="26"/>
        <v>0</v>
      </c>
      <c r="W65" s="412">
        <f t="shared" si="26"/>
        <v>0</v>
      </c>
    </row>
    <row r="66" spans="1:23"/>
    <row r="67" spans="1:23">
      <c r="C67" s="411"/>
      <c r="D67" t="s">
        <v>724</v>
      </c>
      <c r="F67" s="84"/>
      <c r="G67" s="84"/>
      <c r="H67" s="84"/>
      <c r="R67" t="s">
        <v>219</v>
      </c>
      <c r="S67" s="411"/>
      <c r="T67" s="411"/>
      <c r="U67" s="411"/>
      <c r="V67" s="411"/>
      <c r="W67" s="411"/>
    </row>
    <row r="68" spans="1:23">
      <c r="D68" t="s">
        <v>725</v>
      </c>
      <c r="F68" s="84"/>
      <c r="G68" s="84"/>
      <c r="H68" s="84"/>
      <c r="R68" t="s">
        <v>219</v>
      </c>
      <c r="S68" s="411"/>
      <c r="T68" s="411"/>
      <c r="U68" s="411"/>
      <c r="V68" s="411"/>
      <c r="W68" s="411"/>
    </row>
    <row r="69" spans="1:23">
      <c r="D69" t="s">
        <v>726</v>
      </c>
      <c r="F69" s="84"/>
      <c r="G69" s="84"/>
      <c r="H69" s="84"/>
      <c r="R69" t="s">
        <v>219</v>
      </c>
      <c r="S69" s="411"/>
      <c r="T69" s="411"/>
      <c r="U69" s="411"/>
      <c r="V69" s="411"/>
      <c r="W69" s="411"/>
    </row>
    <row r="70" spans="1:23">
      <c r="D70" t="s">
        <v>727</v>
      </c>
      <c r="F70" s="84"/>
      <c r="G70" s="84"/>
      <c r="H70" s="84"/>
      <c r="R70" t="s">
        <v>219</v>
      </c>
      <c r="S70" s="411"/>
      <c r="T70" s="411"/>
      <c r="U70" s="411"/>
      <c r="V70" s="411"/>
      <c r="W70" s="411"/>
    </row>
    <row r="71" spans="1:23">
      <c r="D71" t="s">
        <v>728</v>
      </c>
      <c r="F71" s="84"/>
      <c r="G71" s="84"/>
      <c r="H71" s="84"/>
      <c r="R71" t="s">
        <v>219</v>
      </c>
      <c r="S71" s="411"/>
      <c r="T71" s="411"/>
      <c r="U71" s="411"/>
      <c r="V71" s="411"/>
      <c r="W71" s="411"/>
    </row>
    <row r="72" spans="1:23">
      <c r="D72" t="s">
        <v>729</v>
      </c>
      <c r="F72" s="84"/>
      <c r="G72" s="84"/>
      <c r="H72" s="84"/>
      <c r="R72" t="s">
        <v>219</v>
      </c>
      <c r="S72" s="409">
        <f>SUM(S67:S71)</f>
        <v>0</v>
      </c>
      <c r="T72" s="409">
        <f>SUM(T67:T71)</f>
        <v>0</v>
      </c>
      <c r="U72" s="409">
        <f t="shared" ref="U72" si="27">SUM(U67:U71)</f>
        <v>0</v>
      </c>
      <c r="V72" s="409">
        <f t="shared" ref="V72" si="28">SUM(V67:V71)</f>
        <v>0</v>
      </c>
      <c r="W72" s="409">
        <f t="shared" ref="W72" si="29">SUM(W67:W71)</f>
        <v>0</v>
      </c>
    </row>
    <row r="73" spans="1:23" ht="14.5">
      <c r="A73" s="81"/>
      <c r="B73" s="81"/>
      <c r="D73" s="76" t="s">
        <v>730</v>
      </c>
      <c r="F73" s="84"/>
      <c r="G73" s="84"/>
      <c r="H73" s="84"/>
      <c r="R73" t="s">
        <v>219</v>
      </c>
      <c r="S73" s="412">
        <f>SUM(S68:S71)</f>
        <v>0</v>
      </c>
      <c r="T73" s="412">
        <f t="shared" ref="T73:W73" si="30">SUM(T68:T71)</f>
        <v>0</v>
      </c>
      <c r="U73" s="412">
        <f t="shared" si="30"/>
        <v>0</v>
      </c>
      <c r="V73" s="412">
        <f t="shared" si="30"/>
        <v>0</v>
      </c>
      <c r="W73" s="412">
        <f t="shared" si="30"/>
        <v>0</v>
      </c>
    </row>
    <row r="74"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589-0BB3-4A74-9E2E-0BA8D93B6458}">
  <sheetPr>
    <tabColor theme="6"/>
    <pageSetUpPr autoPageBreaks="0"/>
  </sheetPr>
  <dimension ref="A1:AI54"/>
  <sheetViews>
    <sheetView topLeftCell="A8" zoomScaleNormal="100" workbookViewId="0">
      <selection activeCell="S13" sqref="S13"/>
    </sheetView>
  </sheetViews>
  <sheetFormatPr defaultColWidth="0" defaultRowHeight="13.5" zeroHeight="1"/>
  <cols>
    <col min="1" max="1" width="1.765625" customWidth="1"/>
    <col min="2" max="3" width="9.23046875" customWidth="1"/>
    <col min="4" max="4" width="32.23046875" bestFit="1" customWidth="1"/>
    <col min="5" max="17" width="1.765625" customWidth="1"/>
    <col min="18" max="24" width="9.23046875" customWidth="1"/>
    <col min="25" max="35" width="0" hidden="1" customWidth="1"/>
    <col min="3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49</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c r="A7" s="76"/>
      <c r="B7" s="76"/>
      <c r="C7" s="76"/>
      <c r="D7" s="76" t="s">
        <v>637</v>
      </c>
      <c r="E7" s="86" t="s">
        <v>671</v>
      </c>
      <c r="F7" s="86" t="s">
        <v>672</v>
      </c>
      <c r="G7" s="86" t="s">
        <v>673</v>
      </c>
      <c r="H7" s="86" t="s">
        <v>674</v>
      </c>
      <c r="I7" s="86" t="s">
        <v>675</v>
      </c>
      <c r="J7" s="86" t="s">
        <v>676</v>
      </c>
      <c r="K7" s="86" t="s">
        <v>677</v>
      </c>
      <c r="L7" s="86" t="s">
        <v>678</v>
      </c>
      <c r="M7" s="86" t="s">
        <v>679</v>
      </c>
      <c r="N7" s="86" t="s">
        <v>680</v>
      </c>
      <c r="O7" s="86" t="s">
        <v>681</v>
      </c>
      <c r="P7" s="86" t="s">
        <v>682</v>
      </c>
      <c r="Q7" s="86" t="s">
        <v>683</v>
      </c>
      <c r="R7" s="76" t="s">
        <v>211</v>
      </c>
      <c r="S7" s="272" t="s">
        <v>167</v>
      </c>
      <c r="T7" s="272" t="s">
        <v>7</v>
      </c>
      <c r="U7" s="272" t="s">
        <v>168</v>
      </c>
      <c r="V7" s="272" t="s">
        <v>169</v>
      </c>
      <c r="W7" s="272" t="s">
        <v>170</v>
      </c>
      <c r="X7" s="76"/>
    </row>
    <row r="8" spans="1:24">
      <c r="E8" s="76"/>
      <c r="F8" s="76"/>
      <c r="G8" s="76"/>
      <c r="H8" s="76"/>
    </row>
    <row r="9" spans="1:24" ht="17.5">
      <c r="A9" s="65"/>
      <c r="B9" s="38"/>
      <c r="C9" s="65"/>
      <c r="D9" s="65"/>
      <c r="E9" s="65"/>
      <c r="F9" s="65"/>
      <c r="G9" s="65"/>
      <c r="H9" s="65"/>
      <c r="I9" s="65"/>
      <c r="J9" s="65"/>
      <c r="K9" s="65"/>
      <c r="L9" s="65"/>
      <c r="M9" s="65"/>
      <c r="N9" s="65"/>
      <c r="O9" s="65"/>
      <c r="P9" s="65"/>
      <c r="Q9" s="65"/>
      <c r="R9" s="65"/>
      <c r="S9" s="65"/>
      <c r="T9" s="65"/>
      <c r="U9" s="65"/>
      <c r="V9" s="65"/>
      <c r="W9" s="65"/>
    </row>
    <row r="10" spans="1:24"/>
    <row r="11" spans="1:24" ht="14">
      <c r="A11" s="54"/>
      <c r="B11" s="63" t="s">
        <v>514</v>
      </c>
      <c r="C11" s="65"/>
      <c r="D11" s="65"/>
      <c r="E11" s="65"/>
      <c r="F11" s="65"/>
      <c r="G11" s="65"/>
      <c r="H11" s="65"/>
      <c r="I11" s="65"/>
      <c r="J11" s="65"/>
      <c r="K11" s="65"/>
      <c r="L11" s="65"/>
      <c r="M11" s="65"/>
      <c r="N11" s="65"/>
      <c r="O11" s="65"/>
      <c r="P11" s="65"/>
      <c r="Q11" s="65"/>
      <c r="R11" s="65"/>
      <c r="S11" s="65"/>
      <c r="T11" s="65"/>
      <c r="U11" s="65"/>
      <c r="V11" s="65"/>
      <c r="W11" s="65"/>
    </row>
    <row r="12" spans="1:24"/>
    <row r="13" spans="1:24">
      <c r="D13" t="s">
        <v>731</v>
      </c>
      <c r="R13" t="s">
        <v>219</v>
      </c>
      <c r="S13" s="413">
        <f>S42</f>
        <v>0</v>
      </c>
      <c r="T13" s="413">
        <f>T42</f>
        <v>0</v>
      </c>
      <c r="U13" s="413">
        <f>U42</f>
        <v>0</v>
      </c>
      <c r="V13" s="413">
        <f>V42</f>
        <v>0</v>
      </c>
      <c r="W13" s="413">
        <f>W42</f>
        <v>0</v>
      </c>
    </row>
    <row r="14" spans="1:24">
      <c r="D14" t="s">
        <v>732</v>
      </c>
      <c r="R14" t="s">
        <v>219</v>
      </c>
      <c r="S14" s="414"/>
      <c r="T14" s="414"/>
      <c r="U14" s="414"/>
      <c r="V14" s="414"/>
      <c r="W14" s="414"/>
    </row>
    <row r="15" spans="1:24">
      <c r="D15" t="s">
        <v>733</v>
      </c>
      <c r="R15" t="s">
        <v>219</v>
      </c>
      <c r="S15" s="414"/>
      <c r="T15" s="414"/>
      <c r="U15" s="414"/>
      <c r="V15" s="414"/>
      <c r="W15" s="414"/>
    </row>
    <row r="16" spans="1:24">
      <c r="D16" t="s">
        <v>734</v>
      </c>
      <c r="R16" t="s">
        <v>219</v>
      </c>
      <c r="S16" s="414"/>
      <c r="T16" s="414"/>
      <c r="U16" s="414"/>
      <c r="V16" s="414"/>
      <c r="W16" s="414"/>
    </row>
    <row r="17" spans="2:23">
      <c r="D17" t="s">
        <v>735</v>
      </c>
      <c r="R17" t="s">
        <v>219</v>
      </c>
      <c r="S17" s="414"/>
      <c r="T17" s="414"/>
      <c r="U17" s="414"/>
      <c r="V17" s="414"/>
      <c r="W17" s="414"/>
    </row>
    <row r="18" spans="2:23">
      <c r="D18" t="s">
        <v>736</v>
      </c>
      <c r="R18" t="s">
        <v>219</v>
      </c>
      <c r="S18" s="414"/>
      <c r="T18" s="414"/>
      <c r="U18" s="414"/>
      <c r="V18" s="414"/>
      <c r="W18" s="414"/>
    </row>
    <row r="19" spans="2:23">
      <c r="D19" t="s">
        <v>737</v>
      </c>
      <c r="R19" t="s">
        <v>219</v>
      </c>
      <c r="S19" s="414"/>
      <c r="T19" s="414"/>
      <c r="U19" s="414"/>
      <c r="V19" s="414"/>
      <c r="W19" s="414"/>
    </row>
    <row r="20" spans="2:23">
      <c r="D20" s="76" t="s">
        <v>707</v>
      </c>
      <c r="E20" s="76"/>
      <c r="F20" s="76"/>
      <c r="G20" s="76"/>
      <c r="H20" s="76"/>
      <c r="I20" s="76"/>
      <c r="J20" s="76"/>
      <c r="K20" s="76"/>
      <c r="L20" s="76"/>
      <c r="M20" s="76"/>
      <c r="N20" s="76"/>
      <c r="O20" s="76"/>
      <c r="P20" s="76"/>
      <c r="Q20" s="76"/>
      <c r="R20" s="76" t="s">
        <v>219</v>
      </c>
      <c r="S20" s="415">
        <f>SUM(S13:S19)</f>
        <v>0</v>
      </c>
      <c r="T20" s="415">
        <f t="shared" ref="T20:W20" si="0">SUM(T13:T19)</f>
        <v>0</v>
      </c>
      <c r="U20" s="415">
        <f t="shared" si="0"/>
        <v>0</v>
      </c>
      <c r="V20" s="415">
        <f t="shared" si="0"/>
        <v>0</v>
      </c>
      <c r="W20" s="415">
        <f t="shared" si="0"/>
        <v>0</v>
      </c>
    </row>
    <row r="21" spans="2:23">
      <c r="D21" t="s">
        <v>738</v>
      </c>
      <c r="R21" t="s">
        <v>219</v>
      </c>
      <c r="S21" s="414"/>
      <c r="T21" s="414"/>
      <c r="U21" s="414"/>
      <c r="V21" s="414"/>
      <c r="W21" s="414"/>
    </row>
    <row r="22" spans="2:23">
      <c r="D22" t="s">
        <v>739</v>
      </c>
      <c r="R22" t="s">
        <v>219</v>
      </c>
      <c r="S22" s="414"/>
      <c r="T22" s="414"/>
      <c r="U22" s="414"/>
      <c r="V22" s="414"/>
      <c r="W22" s="414"/>
    </row>
    <row r="23" spans="2:23">
      <c r="D23" s="76" t="s">
        <v>740</v>
      </c>
      <c r="R23" s="76" t="s">
        <v>219</v>
      </c>
      <c r="S23" s="416">
        <f>SUM(S20:S22)</f>
        <v>0</v>
      </c>
      <c r="T23" s="416">
        <f t="shared" ref="T23:W23" si="1">SUM(T20:T22)</f>
        <v>0</v>
      </c>
      <c r="U23" s="416">
        <f t="shared" si="1"/>
        <v>0</v>
      </c>
      <c r="V23" s="416">
        <f t="shared" si="1"/>
        <v>0</v>
      </c>
      <c r="W23" s="416">
        <f t="shared" si="1"/>
        <v>0</v>
      </c>
    </row>
    <row r="24" spans="2:23">
      <c r="D24" s="76"/>
      <c r="R24" s="76"/>
    </row>
    <row r="25" spans="2:23" ht="14">
      <c r="B25" s="63" t="s">
        <v>741</v>
      </c>
      <c r="C25" s="65"/>
      <c r="D25" s="65"/>
      <c r="E25" s="65"/>
      <c r="F25" s="65"/>
      <c r="G25" s="65"/>
      <c r="H25" s="65"/>
      <c r="I25" s="65"/>
      <c r="J25" s="65"/>
      <c r="K25" s="65"/>
      <c r="L25" s="65"/>
      <c r="M25" s="65"/>
      <c r="N25" s="65"/>
      <c r="O25" s="65"/>
      <c r="P25" s="65"/>
      <c r="Q25" s="65"/>
      <c r="R25" s="65"/>
      <c r="S25" s="65"/>
      <c r="T25" s="65"/>
      <c r="U25" s="65"/>
      <c r="V25" s="65"/>
      <c r="W25" s="65"/>
    </row>
    <row r="26" spans="2:23">
      <c r="D26" s="76"/>
      <c r="R26" s="76"/>
    </row>
    <row r="27" spans="2:23">
      <c r="D27" s="130" t="s">
        <v>742</v>
      </c>
      <c r="R27" t="s">
        <v>219</v>
      </c>
      <c r="S27" s="414"/>
      <c r="T27" s="414"/>
      <c r="U27" s="414"/>
      <c r="V27" s="414"/>
      <c r="W27" s="414"/>
    </row>
    <row r="28" spans="2:23">
      <c r="D28" s="130" t="s">
        <v>743</v>
      </c>
      <c r="R28" t="s">
        <v>219</v>
      </c>
      <c r="S28" s="414"/>
      <c r="T28" s="414"/>
      <c r="U28" s="414"/>
      <c r="V28" s="414"/>
      <c r="W28" s="414"/>
    </row>
    <row r="29" spans="2:23">
      <c r="D29" s="130" t="s">
        <v>744</v>
      </c>
      <c r="R29" t="s">
        <v>219</v>
      </c>
      <c r="S29" s="414"/>
      <c r="T29" s="414"/>
      <c r="U29" s="414"/>
      <c r="V29" s="414"/>
      <c r="W29" s="414"/>
    </row>
    <row r="30" spans="2:23">
      <c r="D30" s="130" t="s">
        <v>745</v>
      </c>
      <c r="R30" t="s">
        <v>219</v>
      </c>
      <c r="S30" s="414"/>
      <c r="T30" s="414"/>
      <c r="U30" s="414"/>
      <c r="V30" s="414"/>
      <c r="W30" s="414"/>
    </row>
    <row r="31" spans="2:23">
      <c r="D31" s="130" t="s">
        <v>746</v>
      </c>
      <c r="R31" t="s">
        <v>219</v>
      </c>
      <c r="S31" s="414"/>
      <c r="T31" s="414"/>
      <c r="U31" s="414"/>
      <c r="V31" s="414"/>
      <c r="W31" s="414"/>
    </row>
    <row r="32" spans="2:23">
      <c r="D32" s="130" t="s">
        <v>747</v>
      </c>
      <c r="R32" t="s">
        <v>219</v>
      </c>
      <c r="S32" s="414"/>
      <c r="T32" s="414"/>
      <c r="U32" s="414"/>
      <c r="V32" s="414"/>
      <c r="W32" s="414"/>
    </row>
    <row r="33" spans="4:23">
      <c r="D33" s="130" t="s">
        <v>748</v>
      </c>
      <c r="R33" t="s">
        <v>219</v>
      </c>
      <c r="S33" s="414"/>
      <c r="T33" s="414"/>
      <c r="U33" s="414"/>
      <c r="V33" s="414"/>
      <c r="W33" s="414"/>
    </row>
    <row r="34" spans="4:23">
      <c r="D34" s="143" t="s">
        <v>749</v>
      </c>
      <c r="R34" s="76" t="s">
        <v>219</v>
      </c>
      <c r="S34" s="416">
        <f>SUM(S27:S33)</f>
        <v>0</v>
      </c>
      <c r="T34" s="416">
        <f t="shared" ref="T34:V34" si="2">SUM(T27:T33)</f>
        <v>0</v>
      </c>
      <c r="U34" s="416">
        <f t="shared" si="2"/>
        <v>0</v>
      </c>
      <c r="V34" s="416">
        <f t="shared" si="2"/>
        <v>0</v>
      </c>
      <c r="W34" s="416">
        <f>SUM(W27:W33)</f>
        <v>0</v>
      </c>
    </row>
    <row r="35" spans="4:23"/>
    <row r="36" spans="4:23">
      <c r="D36" s="130" t="s">
        <v>750</v>
      </c>
      <c r="R36" t="s">
        <v>219</v>
      </c>
      <c r="S36" s="414"/>
      <c r="T36" s="414"/>
      <c r="U36" s="414"/>
      <c r="V36" s="414"/>
      <c r="W36" s="414"/>
    </row>
    <row r="37" spans="4:23">
      <c r="D37" s="130" t="s">
        <v>751</v>
      </c>
      <c r="R37" t="s">
        <v>219</v>
      </c>
      <c r="S37" s="414"/>
      <c r="T37" s="414"/>
      <c r="U37" s="414"/>
      <c r="V37" s="414"/>
      <c r="W37" s="414"/>
    </row>
    <row r="38" spans="4:23">
      <c r="D38" s="130" t="s">
        <v>752</v>
      </c>
      <c r="R38" t="s">
        <v>219</v>
      </c>
      <c r="S38" s="414"/>
      <c r="T38" s="414"/>
      <c r="U38" s="414"/>
      <c r="V38" s="414"/>
      <c r="W38" s="414"/>
    </row>
    <row r="39" spans="4:23">
      <c r="D39" s="130" t="s">
        <v>753</v>
      </c>
      <c r="R39" t="s">
        <v>219</v>
      </c>
      <c r="S39" s="414"/>
      <c r="T39" s="414"/>
      <c r="U39" s="414"/>
      <c r="V39" s="414"/>
      <c r="W39" s="414"/>
    </row>
    <row r="40" spans="4:23">
      <c r="D40" s="143" t="s">
        <v>754</v>
      </c>
      <c r="R40" s="76" t="s">
        <v>219</v>
      </c>
      <c r="S40" s="415">
        <f>SUM(S36:S39)</f>
        <v>0</v>
      </c>
      <c r="T40" s="415">
        <f t="shared" ref="T40:W40" si="3">SUM(T36:T39)</f>
        <v>0</v>
      </c>
      <c r="U40" s="415">
        <f>SUM(U36:U39)</f>
        <v>0</v>
      </c>
      <c r="V40" s="415">
        <f t="shared" si="3"/>
        <v>0</v>
      </c>
      <c r="W40" s="415">
        <f t="shared" si="3"/>
        <v>0</v>
      </c>
    </row>
    <row r="41" spans="4:23">
      <c r="D41" s="130" t="s">
        <v>755</v>
      </c>
      <c r="R41" t="s">
        <v>219</v>
      </c>
      <c r="S41" s="414"/>
      <c r="T41" s="414"/>
      <c r="U41" s="414"/>
      <c r="V41" s="414"/>
      <c r="W41" s="414"/>
    </row>
    <row r="42" spans="4:23">
      <c r="D42" s="143" t="s">
        <v>749</v>
      </c>
      <c r="R42" s="76" t="s">
        <v>219</v>
      </c>
      <c r="S42" s="416">
        <f>SUM(S40:S41)</f>
        <v>0</v>
      </c>
      <c r="T42" s="416">
        <f t="shared" ref="T42:W42" si="4">SUM(T40:T41)</f>
        <v>0</v>
      </c>
      <c r="U42" s="416">
        <f t="shared" si="4"/>
        <v>0</v>
      </c>
      <c r="V42" s="416">
        <f>SUM(V40:V41)</f>
        <v>0</v>
      </c>
      <c r="W42" s="416">
        <f t="shared" si="4"/>
        <v>0</v>
      </c>
    </row>
    <row r="43" spans="4:23"/>
    <row r="44" spans="4:23">
      <c r="D44" s="130" t="s">
        <v>329</v>
      </c>
      <c r="S44" s="318" t="str">
        <f>IF(ABS(S34-S42)&lt;0.01,"OK","ERROR")</f>
        <v>OK</v>
      </c>
      <c r="T44" s="318" t="str">
        <f>IF(ABS(T34-T42)&lt;0.01,"OK","ERROR")</f>
        <v>OK</v>
      </c>
      <c r="U44" s="318" t="str">
        <f>IF(ABS(U34-U42)&lt;0.01,"OK","ERROR")</f>
        <v>OK</v>
      </c>
      <c r="V44" s="318" t="str">
        <f>IF(ABS(V34-V42)&lt;0.01,"OK","ERROR")</f>
        <v>OK</v>
      </c>
      <c r="W44" s="318" t="str">
        <f>IF(ABS(W34-W42)&lt;0.01,"OK","ERROR")</f>
        <v>OK</v>
      </c>
    </row>
    <row r="45" spans="4:23">
      <c r="D45" s="130"/>
      <c r="S45" s="147"/>
      <c r="T45" s="147"/>
      <c r="U45" s="147"/>
      <c r="V45" s="147"/>
      <c r="W45" s="147"/>
    </row>
    <row r="53" spans="4:18" hidden="1">
      <c r="D53" s="143"/>
      <c r="R53" s="76"/>
    </row>
    <row r="54" spans="4:18" hidden="1">
      <c r="D54" s="130"/>
      <c r="R54" s="76"/>
    </row>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60DA-2F35-4014-B953-521CAC3B0338}">
  <sheetPr>
    <tabColor theme="6"/>
    <pageSetUpPr autoPageBreaks="0"/>
  </sheetPr>
  <dimension ref="A1:AI106"/>
  <sheetViews>
    <sheetView topLeftCell="A77" zoomScaleNormal="100" workbookViewId="0"/>
  </sheetViews>
  <sheetFormatPr defaultColWidth="0" defaultRowHeight="13.5" zeroHeight="1"/>
  <cols>
    <col min="1" max="1" width="1.765625" customWidth="1"/>
    <col min="2" max="3" width="9.23046875" customWidth="1"/>
    <col min="4" max="4" width="23.84375" bestFit="1" customWidth="1"/>
    <col min="5" max="17" width="1.765625" customWidth="1"/>
    <col min="18" max="24" width="9.23046875" customWidth="1"/>
    <col min="25" max="35" width="0" hidden="1" customWidth="1"/>
    <col min="3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50</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c r="A7" s="76"/>
      <c r="B7" s="76"/>
      <c r="C7" s="76"/>
      <c r="D7" s="76" t="s">
        <v>756</v>
      </c>
      <c r="E7" s="86" t="s">
        <v>671</v>
      </c>
      <c r="F7" s="86" t="s">
        <v>672</v>
      </c>
      <c r="G7" s="86" t="s">
        <v>673</v>
      </c>
      <c r="H7" s="86" t="s">
        <v>674</v>
      </c>
      <c r="I7" s="86" t="s">
        <v>675</v>
      </c>
      <c r="J7" s="86" t="s">
        <v>676</v>
      </c>
      <c r="K7" s="86" t="s">
        <v>677</v>
      </c>
      <c r="L7" s="86" t="s">
        <v>678</v>
      </c>
      <c r="M7" s="86" t="s">
        <v>679</v>
      </c>
      <c r="N7" s="86" t="s">
        <v>680</v>
      </c>
      <c r="O7" s="86" t="s">
        <v>681</v>
      </c>
      <c r="P7" s="86" t="s">
        <v>682</v>
      </c>
      <c r="Q7" s="86" t="s">
        <v>683</v>
      </c>
      <c r="R7" s="76" t="s">
        <v>211</v>
      </c>
      <c r="S7" s="272" t="s">
        <v>167</v>
      </c>
      <c r="T7" s="272" t="s">
        <v>7</v>
      </c>
      <c r="U7" s="272" t="s">
        <v>168</v>
      </c>
      <c r="V7" s="272" t="s">
        <v>169</v>
      </c>
      <c r="W7" s="272" t="s">
        <v>170</v>
      </c>
    </row>
    <row r="8" spans="1:24">
      <c r="F8" s="76"/>
      <c r="G8" s="76"/>
      <c r="H8" s="76"/>
    </row>
    <row r="9" spans="1:24" ht="17.5">
      <c r="A9" s="65"/>
      <c r="B9" s="38"/>
      <c r="C9" s="65"/>
      <c r="D9" s="65"/>
      <c r="E9" s="65"/>
      <c r="F9" s="65"/>
      <c r="G9" s="65"/>
      <c r="H9" s="65"/>
      <c r="I9" s="65"/>
      <c r="J9" s="65"/>
      <c r="K9" s="65"/>
      <c r="L9" s="65"/>
      <c r="M9" s="65"/>
      <c r="N9" s="65"/>
      <c r="O9" s="65"/>
      <c r="P9" s="65"/>
      <c r="Q9" s="65"/>
      <c r="R9" s="65"/>
      <c r="S9" s="65"/>
      <c r="T9" s="65"/>
      <c r="U9" s="65"/>
      <c r="V9" s="65"/>
      <c r="W9" s="65"/>
    </row>
    <row r="10" spans="1:24"/>
    <row r="11" spans="1:24" ht="14">
      <c r="A11" s="54"/>
      <c r="B11" s="63" t="s">
        <v>757</v>
      </c>
      <c r="C11" s="65"/>
      <c r="D11" s="65"/>
      <c r="E11" s="65"/>
      <c r="F11" s="65"/>
      <c r="G11" s="65"/>
      <c r="H11" s="65"/>
      <c r="I11" s="65"/>
      <c r="J11" s="65"/>
      <c r="K11" s="65"/>
      <c r="L11" s="65"/>
      <c r="M11" s="65"/>
      <c r="N11" s="65"/>
      <c r="O11" s="65"/>
      <c r="P11" s="65"/>
      <c r="Q11" s="65"/>
      <c r="R11" s="65"/>
      <c r="S11" s="65"/>
      <c r="T11" s="65"/>
      <c r="U11" s="65"/>
      <c r="V11" s="65"/>
      <c r="W11" s="65"/>
    </row>
    <row r="12" spans="1:24"/>
    <row r="13" spans="1:24">
      <c r="D13" t="s">
        <v>758</v>
      </c>
      <c r="R13" t="s">
        <v>219</v>
      </c>
      <c r="S13" s="417">
        <f>SUM(S25,S37,S49,S61,S73,S85,S97)</f>
        <v>0</v>
      </c>
      <c r="T13" s="417">
        <f t="shared" ref="T13:W13" si="0">SUM(T25,T37,T49,T61,T73,T85,T97)</f>
        <v>0</v>
      </c>
      <c r="U13" s="417">
        <f t="shared" si="0"/>
        <v>0</v>
      </c>
      <c r="V13" s="417">
        <f t="shared" si="0"/>
        <v>0</v>
      </c>
      <c r="W13" s="417">
        <f t="shared" si="0"/>
        <v>0</v>
      </c>
    </row>
    <row r="14" spans="1:24">
      <c r="D14" t="s">
        <v>759</v>
      </c>
      <c r="R14" t="s">
        <v>219</v>
      </c>
      <c r="S14" s="417">
        <f t="shared" ref="S14:W14" si="1">SUM(S26,S38,S50,S62,S74,S86,S98)</f>
        <v>0</v>
      </c>
      <c r="T14" s="417">
        <f t="shared" si="1"/>
        <v>0</v>
      </c>
      <c r="U14" s="417">
        <f t="shared" si="1"/>
        <v>0</v>
      </c>
      <c r="V14" s="417">
        <f t="shared" si="1"/>
        <v>0</v>
      </c>
      <c r="W14" s="417">
        <f t="shared" si="1"/>
        <v>0</v>
      </c>
    </row>
    <row r="15" spans="1:24">
      <c r="D15" t="s">
        <v>760</v>
      </c>
      <c r="R15" t="s">
        <v>219</v>
      </c>
      <c r="S15" s="417">
        <f t="shared" ref="S15:W15" si="2">SUM(S27,S39,S51,S63,S75,S87,S99)</f>
        <v>0</v>
      </c>
      <c r="T15" s="417">
        <f t="shared" si="2"/>
        <v>0</v>
      </c>
      <c r="U15" s="417">
        <f t="shared" si="2"/>
        <v>0</v>
      </c>
      <c r="V15" s="417">
        <f t="shared" si="2"/>
        <v>0</v>
      </c>
      <c r="W15" s="417">
        <f t="shared" si="2"/>
        <v>0</v>
      </c>
    </row>
    <row r="16" spans="1:24">
      <c r="D16" t="s">
        <v>655</v>
      </c>
      <c r="R16" t="s">
        <v>219</v>
      </c>
      <c r="S16" s="417">
        <f>SUM(S28,S40,S52,S64,S76,S88,S100)</f>
        <v>0</v>
      </c>
      <c r="T16" s="417">
        <f t="shared" ref="T16:W16" si="3">SUM(T28,T40,T52,T64,T76,T88,T100)</f>
        <v>0</v>
      </c>
      <c r="U16" s="417">
        <f t="shared" si="3"/>
        <v>0</v>
      </c>
      <c r="V16" s="417">
        <f t="shared" si="3"/>
        <v>0</v>
      </c>
      <c r="W16" s="417">
        <f t="shared" si="3"/>
        <v>0</v>
      </c>
    </row>
    <row r="17" spans="1:23">
      <c r="D17" t="s">
        <v>761</v>
      </c>
      <c r="R17" t="s">
        <v>219</v>
      </c>
      <c r="S17" s="417">
        <f t="shared" ref="S17:W17" si="4">SUM(S29,S41,S53,S65,S77,S89,S101)</f>
        <v>0</v>
      </c>
      <c r="T17" s="417">
        <f t="shared" si="4"/>
        <v>0</v>
      </c>
      <c r="U17" s="417">
        <f t="shared" si="4"/>
        <v>0</v>
      </c>
      <c r="V17" s="417">
        <f t="shared" si="4"/>
        <v>0</v>
      </c>
      <c r="W17" s="417">
        <f t="shared" si="4"/>
        <v>0</v>
      </c>
    </row>
    <row r="18" spans="1:23">
      <c r="D18" t="s">
        <v>762</v>
      </c>
      <c r="R18" t="s">
        <v>219</v>
      </c>
      <c r="S18" s="417">
        <f t="shared" ref="S18:W18" si="5">SUM(S30,S42,S54,S66,S78,S90,S102)</f>
        <v>0</v>
      </c>
      <c r="T18" s="417">
        <f t="shared" si="5"/>
        <v>0</v>
      </c>
      <c r="U18" s="417">
        <f t="shared" si="5"/>
        <v>0</v>
      </c>
      <c r="V18" s="417">
        <f t="shared" si="5"/>
        <v>0</v>
      </c>
      <c r="W18" s="417">
        <f t="shared" si="5"/>
        <v>0</v>
      </c>
    </row>
    <row r="19" spans="1:23">
      <c r="D19" t="s">
        <v>763</v>
      </c>
      <c r="R19" t="s">
        <v>219</v>
      </c>
      <c r="S19" s="417">
        <f t="shared" ref="S19:W19" si="6">SUM(S31,S43,S55,S67,S79,S91,S103)</f>
        <v>0</v>
      </c>
      <c r="T19" s="417">
        <f t="shared" si="6"/>
        <v>0</v>
      </c>
      <c r="U19" s="417">
        <f t="shared" si="6"/>
        <v>0</v>
      </c>
      <c r="V19" s="417">
        <f>SUM(V31,V43,V55,V67,V79,V91,V103)</f>
        <v>0</v>
      </c>
      <c r="W19" s="417">
        <f t="shared" si="6"/>
        <v>0</v>
      </c>
    </row>
    <row r="20" spans="1:23">
      <c r="D20" s="76" t="s">
        <v>764</v>
      </c>
      <c r="R20" s="76" t="s">
        <v>219</v>
      </c>
      <c r="S20" s="418">
        <f>SUM(S13:S15)</f>
        <v>0</v>
      </c>
      <c r="T20" s="418">
        <f t="shared" ref="T20:W20" si="7">SUM(T13:T15)</f>
        <v>0</v>
      </c>
      <c r="U20" s="418">
        <f t="shared" si="7"/>
        <v>0</v>
      </c>
      <c r="V20" s="418">
        <f t="shared" si="7"/>
        <v>0</v>
      </c>
      <c r="W20" s="418">
        <f t="shared" si="7"/>
        <v>0</v>
      </c>
    </row>
    <row r="21" spans="1:23">
      <c r="D21" s="76" t="s">
        <v>765</v>
      </c>
      <c r="R21" s="76" t="s">
        <v>219</v>
      </c>
      <c r="S21" s="419">
        <f>SUM(S13:S19)</f>
        <v>0</v>
      </c>
      <c r="T21" s="419">
        <f t="shared" ref="T21:W21" si="8">SUM(T13:T19)</f>
        <v>0</v>
      </c>
      <c r="U21" s="419">
        <f t="shared" si="8"/>
        <v>0</v>
      </c>
      <c r="V21" s="419">
        <f>SUM(V13:V19)</f>
        <v>0</v>
      </c>
      <c r="W21" s="419">
        <f t="shared" si="8"/>
        <v>0</v>
      </c>
    </row>
    <row r="22" spans="1:23"/>
    <row r="23" spans="1:23" ht="14">
      <c r="A23" s="54"/>
      <c r="B23" s="63" t="s">
        <v>766</v>
      </c>
      <c r="C23" s="65"/>
      <c r="D23" s="65"/>
      <c r="E23" s="65"/>
      <c r="F23" s="65"/>
      <c r="G23" s="65"/>
      <c r="H23" s="65"/>
      <c r="I23" s="65"/>
      <c r="J23" s="65"/>
      <c r="K23" s="65"/>
      <c r="L23" s="65"/>
      <c r="M23" s="65"/>
      <c r="N23" s="65"/>
      <c r="O23" s="65"/>
      <c r="P23" s="65"/>
      <c r="Q23" s="65"/>
      <c r="R23" s="65"/>
      <c r="S23" s="65"/>
      <c r="T23" s="65"/>
      <c r="U23" s="65"/>
      <c r="V23" s="65"/>
      <c r="W23" s="65"/>
    </row>
    <row r="24" spans="1:23"/>
    <row r="25" spans="1:23">
      <c r="D25" t="s">
        <v>758</v>
      </c>
      <c r="R25" t="s">
        <v>219</v>
      </c>
      <c r="S25" s="420"/>
      <c r="T25" s="420"/>
      <c r="U25" s="420"/>
      <c r="V25" s="420"/>
      <c r="W25" s="420"/>
    </row>
    <row r="26" spans="1:23">
      <c r="D26" t="s">
        <v>759</v>
      </c>
      <c r="R26" t="s">
        <v>219</v>
      </c>
      <c r="S26" s="420"/>
      <c r="T26" s="420"/>
      <c r="U26" s="420"/>
      <c r="V26" s="420"/>
      <c r="W26" s="420"/>
    </row>
    <row r="27" spans="1:23">
      <c r="D27" t="s">
        <v>760</v>
      </c>
      <c r="R27" t="s">
        <v>219</v>
      </c>
      <c r="S27" s="420"/>
      <c r="T27" s="420"/>
      <c r="U27" s="420"/>
      <c r="V27" s="420"/>
      <c r="W27" s="420"/>
    </row>
    <row r="28" spans="1:23">
      <c r="D28" t="s">
        <v>655</v>
      </c>
      <c r="R28" t="s">
        <v>219</v>
      </c>
      <c r="S28" s="421">
        <f>'4.1 BSC'!S13</f>
        <v>0</v>
      </c>
      <c r="T28" s="421">
        <f>'4.1 BSC'!T13</f>
        <v>0</v>
      </c>
      <c r="U28" s="421">
        <f>'4.1 BSC'!U13</f>
        <v>0</v>
      </c>
      <c r="V28" s="421">
        <f>'4.1 BSC'!V13</f>
        <v>0</v>
      </c>
      <c r="W28" s="421">
        <f>'4.1 BSC'!W13</f>
        <v>0</v>
      </c>
    </row>
    <row r="29" spans="1:23">
      <c r="D29" t="s">
        <v>761</v>
      </c>
      <c r="R29" t="s">
        <v>219</v>
      </c>
      <c r="S29" s="420"/>
      <c r="T29" s="420"/>
      <c r="U29" s="420"/>
      <c r="V29" s="420"/>
      <c r="W29" s="420"/>
    </row>
    <row r="30" spans="1:23">
      <c r="D30" t="s">
        <v>762</v>
      </c>
      <c r="R30" t="s">
        <v>219</v>
      </c>
      <c r="S30" s="420"/>
      <c r="T30" s="420"/>
      <c r="U30" s="420"/>
      <c r="V30" s="420"/>
      <c r="W30" s="420"/>
    </row>
    <row r="31" spans="1:23">
      <c r="D31" t="s">
        <v>763</v>
      </c>
      <c r="R31" t="s">
        <v>219</v>
      </c>
      <c r="S31" s="420"/>
      <c r="T31" s="420"/>
      <c r="U31" s="420"/>
      <c r="V31" s="420"/>
      <c r="W31" s="420"/>
    </row>
    <row r="32" spans="1:23">
      <c r="D32" s="76" t="s">
        <v>764</v>
      </c>
      <c r="R32" s="76" t="s">
        <v>219</v>
      </c>
      <c r="S32" s="418">
        <f>SUM(S25:S27)</f>
        <v>0</v>
      </c>
      <c r="T32" s="418">
        <f t="shared" ref="T32:W32" si="9">SUM(T25:T27)</f>
        <v>0</v>
      </c>
      <c r="U32" s="418">
        <f t="shared" si="9"/>
        <v>0</v>
      </c>
      <c r="V32" s="418">
        <f t="shared" si="9"/>
        <v>0</v>
      </c>
      <c r="W32" s="418">
        <f t="shared" si="9"/>
        <v>0</v>
      </c>
    </row>
    <row r="33" spans="1:23">
      <c r="D33" s="76" t="s">
        <v>765</v>
      </c>
      <c r="R33" s="76" t="s">
        <v>219</v>
      </c>
      <c r="S33" s="419">
        <f>SUM(S25:S31)</f>
        <v>0</v>
      </c>
      <c r="T33" s="419">
        <f t="shared" ref="T33:W33" si="10">SUM(T25:T31)</f>
        <v>0</v>
      </c>
      <c r="U33" s="419">
        <f t="shared" si="10"/>
        <v>0</v>
      </c>
      <c r="V33" s="419">
        <f t="shared" si="10"/>
        <v>0</v>
      </c>
      <c r="W33" s="419">
        <f t="shared" si="10"/>
        <v>0</v>
      </c>
    </row>
    <row r="34" spans="1:23"/>
    <row r="35" spans="1:23" ht="14">
      <c r="A35" s="54"/>
      <c r="B35" s="63" t="s">
        <v>767</v>
      </c>
      <c r="C35" s="65"/>
      <c r="D35" s="65"/>
      <c r="E35" s="65"/>
      <c r="F35" s="65"/>
      <c r="G35" s="65"/>
      <c r="H35" s="65"/>
      <c r="I35" s="65"/>
      <c r="J35" s="65"/>
      <c r="K35" s="65"/>
      <c r="L35" s="65"/>
      <c r="M35" s="65"/>
      <c r="N35" s="65"/>
      <c r="O35" s="65"/>
      <c r="P35" s="65"/>
      <c r="Q35" s="65"/>
      <c r="R35" s="65"/>
      <c r="S35" s="65"/>
      <c r="T35" s="65"/>
      <c r="U35" s="65"/>
      <c r="V35" s="65"/>
      <c r="W35" s="65"/>
    </row>
    <row r="36" spans="1:23"/>
    <row r="37" spans="1:23">
      <c r="D37" t="s">
        <v>758</v>
      </c>
      <c r="R37" t="s">
        <v>219</v>
      </c>
      <c r="S37" s="420"/>
      <c r="T37" s="420"/>
      <c r="U37" s="420"/>
      <c r="V37" s="420"/>
      <c r="W37" s="420"/>
    </row>
    <row r="38" spans="1:23">
      <c r="D38" t="s">
        <v>759</v>
      </c>
      <c r="R38" t="s">
        <v>219</v>
      </c>
      <c r="S38" s="420"/>
      <c r="T38" s="420"/>
      <c r="U38" s="420"/>
      <c r="V38" s="420"/>
      <c r="W38" s="420"/>
    </row>
    <row r="39" spans="1:23">
      <c r="D39" t="s">
        <v>760</v>
      </c>
      <c r="R39" t="s">
        <v>219</v>
      </c>
      <c r="S39" s="420"/>
      <c r="T39" s="420"/>
      <c r="U39" s="420"/>
      <c r="V39" s="420"/>
      <c r="W39" s="420"/>
    </row>
    <row r="40" spans="1:23">
      <c r="D40" t="s">
        <v>655</v>
      </c>
      <c r="R40" t="s">
        <v>219</v>
      </c>
      <c r="S40" s="421">
        <f>'4.1 BSC'!S14</f>
        <v>0</v>
      </c>
      <c r="T40" s="421">
        <f>'4.1 BSC'!T14</f>
        <v>0</v>
      </c>
      <c r="U40" s="421">
        <f>'4.1 BSC'!U14</f>
        <v>0</v>
      </c>
      <c r="V40" s="421">
        <f>'4.1 BSC'!V14</f>
        <v>0</v>
      </c>
      <c r="W40" s="421">
        <f>'4.1 BSC'!W14</f>
        <v>0</v>
      </c>
    </row>
    <row r="41" spans="1:23">
      <c r="D41" t="s">
        <v>761</v>
      </c>
      <c r="R41" t="s">
        <v>219</v>
      </c>
      <c r="S41" s="420"/>
      <c r="T41" s="420"/>
      <c r="U41" s="420"/>
      <c r="V41" s="420"/>
      <c r="W41" s="420"/>
    </row>
    <row r="42" spans="1:23">
      <c r="D42" t="s">
        <v>762</v>
      </c>
      <c r="R42" t="s">
        <v>219</v>
      </c>
      <c r="S42" s="420"/>
      <c r="T42" s="420"/>
      <c r="U42" s="420"/>
      <c r="V42" s="420"/>
      <c r="W42" s="420"/>
    </row>
    <row r="43" spans="1:23">
      <c r="D43" t="s">
        <v>763</v>
      </c>
      <c r="R43" t="s">
        <v>219</v>
      </c>
      <c r="S43" s="420"/>
      <c r="T43" s="420"/>
      <c r="U43" s="420"/>
      <c r="V43" s="420"/>
      <c r="W43" s="420"/>
    </row>
    <row r="44" spans="1:23">
      <c r="D44" s="76" t="s">
        <v>764</v>
      </c>
      <c r="R44" s="76" t="s">
        <v>219</v>
      </c>
      <c r="S44" s="418">
        <f>SUM(S37:S39)</f>
        <v>0</v>
      </c>
      <c r="T44" s="418">
        <f t="shared" ref="T44:W44" si="11">SUM(T37:T39)</f>
        <v>0</v>
      </c>
      <c r="U44" s="418">
        <f t="shared" si="11"/>
        <v>0</v>
      </c>
      <c r="V44" s="418">
        <f t="shared" si="11"/>
        <v>0</v>
      </c>
      <c r="W44" s="418">
        <f t="shared" si="11"/>
        <v>0</v>
      </c>
    </row>
    <row r="45" spans="1:23">
      <c r="D45" s="76" t="s">
        <v>765</v>
      </c>
      <c r="R45" s="76" t="s">
        <v>219</v>
      </c>
      <c r="S45" s="419">
        <f>SUM(S37:S43)</f>
        <v>0</v>
      </c>
      <c r="T45" s="419">
        <f t="shared" ref="T45:W45" si="12">SUM(T37:T43)</f>
        <v>0</v>
      </c>
      <c r="U45" s="419">
        <f t="shared" si="12"/>
        <v>0</v>
      </c>
      <c r="V45" s="419">
        <f t="shared" si="12"/>
        <v>0</v>
      </c>
      <c r="W45" s="419">
        <f t="shared" si="12"/>
        <v>0</v>
      </c>
    </row>
    <row r="46" spans="1:23"/>
    <row r="47" spans="1:23" ht="14">
      <c r="A47" s="54"/>
      <c r="B47" s="63" t="s">
        <v>768</v>
      </c>
      <c r="C47" s="65"/>
      <c r="D47" s="65"/>
      <c r="E47" s="65"/>
      <c r="F47" s="65"/>
      <c r="G47" s="65"/>
      <c r="H47" s="65"/>
      <c r="I47" s="65"/>
      <c r="J47" s="65"/>
      <c r="K47" s="65"/>
      <c r="L47" s="65"/>
      <c r="M47" s="65"/>
      <c r="N47" s="65"/>
      <c r="O47" s="65"/>
      <c r="P47" s="65"/>
      <c r="Q47" s="65"/>
      <c r="R47" s="65"/>
      <c r="S47" s="65"/>
      <c r="T47" s="65"/>
      <c r="U47" s="65"/>
      <c r="V47" s="65"/>
      <c r="W47" s="65"/>
    </row>
    <row r="48" spans="1:23"/>
    <row r="49" spans="1:23">
      <c r="D49" t="s">
        <v>758</v>
      </c>
      <c r="R49" t="s">
        <v>219</v>
      </c>
      <c r="S49" s="420"/>
      <c r="T49" s="420"/>
      <c r="U49" s="420"/>
      <c r="V49" s="420"/>
      <c r="W49" s="420"/>
    </row>
    <row r="50" spans="1:23">
      <c r="D50" t="s">
        <v>759</v>
      </c>
      <c r="R50" t="s">
        <v>219</v>
      </c>
      <c r="S50" s="420"/>
      <c r="T50" s="420"/>
      <c r="U50" s="420"/>
      <c r="V50" s="420"/>
      <c r="W50" s="420"/>
    </row>
    <row r="51" spans="1:23">
      <c r="D51" t="s">
        <v>760</v>
      </c>
      <c r="R51" t="s">
        <v>219</v>
      </c>
      <c r="S51" s="420"/>
      <c r="T51" s="420"/>
      <c r="U51" s="420"/>
      <c r="V51" s="420"/>
      <c r="W51" s="420"/>
    </row>
    <row r="52" spans="1:23">
      <c r="D52" t="s">
        <v>655</v>
      </c>
      <c r="R52" t="s">
        <v>219</v>
      </c>
      <c r="S52" s="421">
        <f>'4.1 BSC'!S15</f>
        <v>0</v>
      </c>
      <c r="T52" s="421">
        <f>'4.1 BSC'!T15</f>
        <v>0</v>
      </c>
      <c r="U52" s="421">
        <f>'4.1 BSC'!U15</f>
        <v>0</v>
      </c>
      <c r="V52" s="421">
        <f>'4.1 BSC'!V15</f>
        <v>0</v>
      </c>
      <c r="W52" s="421">
        <f>'4.1 BSC'!W15</f>
        <v>0</v>
      </c>
    </row>
    <row r="53" spans="1:23">
      <c r="D53" t="s">
        <v>761</v>
      </c>
      <c r="R53" t="s">
        <v>219</v>
      </c>
      <c r="S53" s="420"/>
      <c r="T53" s="420"/>
      <c r="U53" s="420"/>
      <c r="V53" s="420"/>
      <c r="W53" s="420"/>
    </row>
    <row r="54" spans="1:23">
      <c r="D54" t="s">
        <v>762</v>
      </c>
      <c r="R54" t="s">
        <v>219</v>
      </c>
      <c r="S54" s="420"/>
      <c r="T54" s="420"/>
      <c r="U54" s="420"/>
      <c r="V54" s="420"/>
      <c r="W54" s="420"/>
    </row>
    <row r="55" spans="1:23">
      <c r="D55" t="s">
        <v>763</v>
      </c>
      <c r="R55" t="s">
        <v>219</v>
      </c>
      <c r="S55" s="420"/>
      <c r="T55" s="420"/>
      <c r="U55" s="420"/>
      <c r="V55" s="420"/>
      <c r="W55" s="420"/>
    </row>
    <row r="56" spans="1:23">
      <c r="D56" s="76" t="s">
        <v>764</v>
      </c>
      <c r="R56" s="76" t="s">
        <v>219</v>
      </c>
      <c r="S56" s="418">
        <f>SUM(S49:S51)</f>
        <v>0</v>
      </c>
      <c r="T56" s="418">
        <f t="shared" ref="T56:W56" si="13">SUM(T49:T51)</f>
        <v>0</v>
      </c>
      <c r="U56" s="418">
        <f t="shared" si="13"/>
        <v>0</v>
      </c>
      <c r="V56" s="418">
        <f t="shared" si="13"/>
        <v>0</v>
      </c>
      <c r="W56" s="418">
        <f t="shared" si="13"/>
        <v>0</v>
      </c>
    </row>
    <row r="57" spans="1:23">
      <c r="D57" s="76" t="s">
        <v>765</v>
      </c>
      <c r="R57" s="76" t="s">
        <v>219</v>
      </c>
      <c r="S57" s="419">
        <f>SUM(S49:S55)</f>
        <v>0</v>
      </c>
      <c r="T57" s="419">
        <f t="shared" ref="T57:W57" si="14">SUM(T49:T55)</f>
        <v>0</v>
      </c>
      <c r="U57" s="419">
        <f t="shared" si="14"/>
        <v>0</v>
      </c>
      <c r="V57" s="419">
        <f t="shared" si="14"/>
        <v>0</v>
      </c>
      <c r="W57" s="419">
        <f t="shared" si="14"/>
        <v>0</v>
      </c>
    </row>
    <row r="58" spans="1:23">
      <c r="S58" s="85"/>
      <c r="T58" s="85"/>
      <c r="U58" s="85"/>
      <c r="V58" s="85"/>
      <c r="W58" s="85"/>
    </row>
    <row r="59" spans="1:23" ht="14">
      <c r="A59" s="54"/>
      <c r="B59" s="63" t="s">
        <v>734</v>
      </c>
      <c r="C59" s="65"/>
      <c r="D59" s="65"/>
      <c r="E59" s="65"/>
      <c r="F59" s="65"/>
      <c r="G59" s="65"/>
      <c r="H59" s="65"/>
      <c r="I59" s="65"/>
      <c r="J59" s="65"/>
      <c r="K59" s="65"/>
      <c r="L59" s="65"/>
      <c r="M59" s="65"/>
      <c r="N59" s="65"/>
      <c r="O59" s="65"/>
      <c r="P59" s="65"/>
      <c r="Q59" s="65"/>
      <c r="R59" s="65"/>
      <c r="S59" s="65"/>
      <c r="T59" s="65"/>
      <c r="U59" s="65"/>
      <c r="V59" s="65"/>
      <c r="W59" s="65"/>
    </row>
    <row r="60" spans="1:23"/>
    <row r="61" spans="1:23">
      <c r="D61" t="s">
        <v>758</v>
      </c>
      <c r="R61" t="s">
        <v>219</v>
      </c>
      <c r="S61" s="420"/>
      <c r="T61" s="420"/>
      <c r="U61" s="420"/>
      <c r="V61" s="420"/>
      <c r="W61" s="420"/>
    </row>
    <row r="62" spans="1:23">
      <c r="D62" t="s">
        <v>759</v>
      </c>
      <c r="R62" t="s">
        <v>219</v>
      </c>
      <c r="S62" s="420"/>
      <c r="T62" s="420"/>
      <c r="U62" s="420"/>
      <c r="V62" s="420"/>
      <c r="W62" s="420"/>
    </row>
    <row r="63" spans="1:23">
      <c r="D63" t="s">
        <v>760</v>
      </c>
      <c r="R63" t="s">
        <v>219</v>
      </c>
      <c r="S63" s="420"/>
      <c r="T63" s="420"/>
      <c r="U63" s="420"/>
      <c r="V63" s="420"/>
      <c r="W63" s="420"/>
    </row>
    <row r="64" spans="1:23">
      <c r="D64" t="s">
        <v>655</v>
      </c>
      <c r="R64" t="s">
        <v>219</v>
      </c>
      <c r="S64" s="421">
        <f>'4.1 BSC'!S16</f>
        <v>0</v>
      </c>
      <c r="T64" s="421">
        <f>'4.1 BSC'!T16</f>
        <v>0</v>
      </c>
      <c r="U64" s="421">
        <f>'4.1 BSC'!U16</f>
        <v>0</v>
      </c>
      <c r="V64" s="421">
        <f>'4.1 BSC'!V16</f>
        <v>0</v>
      </c>
      <c r="W64" s="421">
        <f>'4.1 BSC'!W16</f>
        <v>0</v>
      </c>
    </row>
    <row r="65" spans="1:23">
      <c r="D65" t="s">
        <v>761</v>
      </c>
      <c r="R65" t="s">
        <v>219</v>
      </c>
      <c r="S65" s="420"/>
      <c r="T65" s="420"/>
      <c r="U65" s="420"/>
      <c r="V65" s="420"/>
      <c r="W65" s="420"/>
    </row>
    <row r="66" spans="1:23">
      <c r="D66" t="s">
        <v>762</v>
      </c>
      <c r="R66" t="s">
        <v>219</v>
      </c>
      <c r="S66" s="420"/>
      <c r="T66" s="420"/>
      <c r="U66" s="420"/>
      <c r="V66" s="420"/>
      <c r="W66" s="420"/>
    </row>
    <row r="67" spans="1:23">
      <c r="D67" t="s">
        <v>763</v>
      </c>
      <c r="R67" t="s">
        <v>219</v>
      </c>
      <c r="S67" s="420"/>
      <c r="T67" s="420"/>
      <c r="U67" s="420"/>
      <c r="V67" s="420"/>
      <c r="W67" s="420"/>
    </row>
    <row r="68" spans="1:23">
      <c r="D68" s="76" t="s">
        <v>764</v>
      </c>
      <c r="R68" s="76" t="s">
        <v>219</v>
      </c>
      <c r="S68" s="418">
        <f>SUM(S61:S63)</f>
        <v>0</v>
      </c>
      <c r="T68" s="418">
        <f t="shared" ref="T68:W68" si="15">SUM(T61:T63)</f>
        <v>0</v>
      </c>
      <c r="U68" s="418">
        <f t="shared" si="15"/>
        <v>0</v>
      </c>
      <c r="V68" s="418">
        <f>SUM(V61:V63)</f>
        <v>0</v>
      </c>
      <c r="W68" s="418">
        <f t="shared" si="15"/>
        <v>0</v>
      </c>
    </row>
    <row r="69" spans="1:23">
      <c r="D69" s="76" t="s">
        <v>765</v>
      </c>
      <c r="R69" s="76" t="s">
        <v>219</v>
      </c>
      <c r="S69" s="419">
        <f>SUM(S61:S67)</f>
        <v>0</v>
      </c>
      <c r="T69" s="419">
        <f t="shared" ref="T69:W69" si="16">SUM(T61:T67)</f>
        <v>0</v>
      </c>
      <c r="U69" s="419">
        <f t="shared" si="16"/>
        <v>0</v>
      </c>
      <c r="V69" s="419">
        <f t="shared" si="16"/>
        <v>0</v>
      </c>
      <c r="W69" s="419">
        <f t="shared" si="16"/>
        <v>0</v>
      </c>
    </row>
    <row r="70" spans="1:23"/>
    <row r="71" spans="1:23" ht="14">
      <c r="A71" s="54"/>
      <c r="B71" s="63" t="s">
        <v>735</v>
      </c>
      <c r="C71" s="65"/>
      <c r="D71" s="65"/>
      <c r="E71" s="65"/>
      <c r="F71" s="65"/>
      <c r="G71" s="65"/>
      <c r="H71" s="65"/>
      <c r="I71" s="65"/>
      <c r="J71" s="65"/>
      <c r="K71" s="65"/>
      <c r="L71" s="65"/>
      <c r="M71" s="65"/>
      <c r="N71" s="65"/>
      <c r="O71" s="65"/>
      <c r="P71" s="65"/>
      <c r="Q71" s="65"/>
      <c r="R71" s="65"/>
      <c r="S71" s="65"/>
      <c r="T71" s="65"/>
      <c r="U71" s="65"/>
      <c r="V71" s="65"/>
      <c r="W71" s="65"/>
    </row>
    <row r="72" spans="1:23" ht="14">
      <c r="B72" s="89"/>
    </row>
    <row r="73" spans="1:23">
      <c r="D73" t="s">
        <v>758</v>
      </c>
      <c r="R73" t="s">
        <v>219</v>
      </c>
      <c r="S73" s="420"/>
      <c r="T73" s="420"/>
      <c r="U73" s="420"/>
      <c r="V73" s="420"/>
      <c r="W73" s="420"/>
    </row>
    <row r="74" spans="1:23">
      <c r="D74" t="s">
        <v>759</v>
      </c>
      <c r="R74" t="s">
        <v>219</v>
      </c>
      <c r="S74" s="420"/>
      <c r="T74" s="420"/>
      <c r="U74" s="420"/>
      <c r="V74" s="420"/>
      <c r="W74" s="420"/>
    </row>
    <row r="75" spans="1:23">
      <c r="D75" t="s">
        <v>760</v>
      </c>
      <c r="R75" t="s">
        <v>219</v>
      </c>
      <c r="S75" s="420"/>
      <c r="T75" s="420"/>
      <c r="U75" s="420"/>
      <c r="V75" s="420"/>
      <c r="W75" s="420"/>
    </row>
    <row r="76" spans="1:23">
      <c r="D76" t="s">
        <v>655</v>
      </c>
      <c r="R76" t="s">
        <v>219</v>
      </c>
      <c r="S76" s="421">
        <f>'4.1 BSC'!S17</f>
        <v>0</v>
      </c>
      <c r="T76" s="421">
        <f>'4.1 BSC'!T17</f>
        <v>0</v>
      </c>
      <c r="U76" s="421">
        <f>'4.1 BSC'!U17</f>
        <v>0</v>
      </c>
      <c r="V76" s="421">
        <f>'4.1 BSC'!V17</f>
        <v>0</v>
      </c>
      <c r="W76" s="421">
        <f>'4.1 BSC'!W17</f>
        <v>0</v>
      </c>
    </row>
    <row r="77" spans="1:23">
      <c r="D77" t="s">
        <v>761</v>
      </c>
      <c r="R77" t="s">
        <v>219</v>
      </c>
      <c r="S77" s="420"/>
      <c r="T77" s="420"/>
      <c r="U77" s="420"/>
      <c r="V77" s="420"/>
      <c r="W77" s="420"/>
    </row>
    <row r="78" spans="1:23">
      <c r="D78" t="s">
        <v>762</v>
      </c>
      <c r="R78" t="s">
        <v>219</v>
      </c>
      <c r="S78" s="420"/>
      <c r="T78" s="420"/>
      <c r="U78" s="420"/>
      <c r="V78" s="420"/>
      <c r="W78" s="420"/>
    </row>
    <row r="79" spans="1:23">
      <c r="D79" t="s">
        <v>763</v>
      </c>
      <c r="R79" t="s">
        <v>219</v>
      </c>
      <c r="S79" s="420"/>
      <c r="T79" s="420"/>
      <c r="U79" s="420"/>
      <c r="V79" s="420"/>
      <c r="W79" s="420"/>
    </row>
    <row r="80" spans="1:23">
      <c r="D80" s="76" t="s">
        <v>764</v>
      </c>
      <c r="R80" s="76" t="s">
        <v>219</v>
      </c>
      <c r="S80" s="418">
        <f>SUM(S73:S75)</f>
        <v>0</v>
      </c>
      <c r="T80" s="418">
        <f t="shared" ref="T80:W80" si="17">SUM(T73:T75)</f>
        <v>0</v>
      </c>
      <c r="U80" s="418">
        <f t="shared" si="17"/>
        <v>0</v>
      </c>
      <c r="V80" s="418">
        <f t="shared" si="17"/>
        <v>0</v>
      </c>
      <c r="W80" s="418">
        <f t="shared" si="17"/>
        <v>0</v>
      </c>
    </row>
    <row r="81" spans="1:23">
      <c r="D81" s="76" t="s">
        <v>765</v>
      </c>
      <c r="R81" s="76" t="s">
        <v>219</v>
      </c>
      <c r="S81" s="419">
        <f>SUM(S73:S79)</f>
        <v>0</v>
      </c>
      <c r="T81" s="419">
        <f t="shared" ref="T81:W81" si="18">SUM(T73:T79)</f>
        <v>0</v>
      </c>
      <c r="U81" s="419">
        <f t="shared" si="18"/>
        <v>0</v>
      </c>
      <c r="V81" s="419">
        <f t="shared" si="18"/>
        <v>0</v>
      </c>
      <c r="W81" s="419">
        <f t="shared" si="18"/>
        <v>0</v>
      </c>
    </row>
    <row r="82" spans="1:23"/>
    <row r="83" spans="1:23" ht="14">
      <c r="A83" s="54"/>
      <c r="B83" s="63" t="s">
        <v>736</v>
      </c>
      <c r="C83" s="65"/>
      <c r="D83" s="65"/>
      <c r="E83" s="65"/>
      <c r="F83" s="65"/>
      <c r="G83" s="65"/>
      <c r="H83" s="65"/>
      <c r="I83" s="65"/>
      <c r="J83" s="65"/>
      <c r="K83" s="65"/>
      <c r="L83" s="65"/>
      <c r="M83" s="65"/>
      <c r="N83" s="65"/>
      <c r="O83" s="65"/>
      <c r="P83" s="65"/>
      <c r="Q83" s="65"/>
      <c r="R83" s="65"/>
      <c r="S83" s="65"/>
      <c r="T83" s="65"/>
      <c r="U83" s="65"/>
      <c r="V83" s="65"/>
      <c r="W83" s="65"/>
    </row>
    <row r="84" spans="1:23"/>
    <row r="85" spans="1:23">
      <c r="D85" t="s">
        <v>758</v>
      </c>
      <c r="R85" t="s">
        <v>219</v>
      </c>
      <c r="S85" s="420"/>
      <c r="T85" s="420"/>
      <c r="U85" s="420"/>
      <c r="V85" s="420"/>
      <c r="W85" s="420"/>
    </row>
    <row r="86" spans="1:23">
      <c r="D86" t="s">
        <v>759</v>
      </c>
      <c r="R86" t="s">
        <v>219</v>
      </c>
      <c r="S86" s="420"/>
      <c r="T86" s="420"/>
      <c r="U86" s="420"/>
      <c r="V86" s="420"/>
      <c r="W86" s="420"/>
    </row>
    <row r="87" spans="1:23">
      <c r="D87" t="s">
        <v>760</v>
      </c>
      <c r="R87" t="s">
        <v>219</v>
      </c>
      <c r="S87" s="420"/>
      <c r="T87" s="420"/>
      <c r="U87" s="420"/>
      <c r="V87" s="420"/>
      <c r="W87" s="420"/>
    </row>
    <row r="88" spans="1:23">
      <c r="D88" t="s">
        <v>655</v>
      </c>
      <c r="R88" t="s">
        <v>219</v>
      </c>
      <c r="S88" s="421">
        <f>'4.1 BSC'!S18</f>
        <v>0</v>
      </c>
      <c r="T88" s="421">
        <f>'4.1 BSC'!T18</f>
        <v>0</v>
      </c>
      <c r="U88" s="421">
        <f>'4.1 BSC'!U18</f>
        <v>0</v>
      </c>
      <c r="V88" s="421">
        <f>'4.1 BSC'!V18</f>
        <v>0</v>
      </c>
      <c r="W88" s="421">
        <f>'4.1 BSC'!W18</f>
        <v>0</v>
      </c>
    </row>
    <row r="89" spans="1:23">
      <c r="D89" t="s">
        <v>761</v>
      </c>
      <c r="R89" t="s">
        <v>219</v>
      </c>
      <c r="S89" s="420"/>
      <c r="T89" s="420"/>
      <c r="U89" s="420"/>
      <c r="V89" s="420"/>
      <c r="W89" s="420"/>
    </row>
    <row r="90" spans="1:23">
      <c r="D90" t="s">
        <v>762</v>
      </c>
      <c r="R90" t="s">
        <v>219</v>
      </c>
      <c r="S90" s="420"/>
      <c r="T90" s="420"/>
      <c r="U90" s="420"/>
      <c r="V90" s="420"/>
      <c r="W90" s="420"/>
    </row>
    <row r="91" spans="1:23">
      <c r="D91" t="s">
        <v>763</v>
      </c>
      <c r="R91" t="s">
        <v>219</v>
      </c>
      <c r="S91" s="420"/>
      <c r="T91" s="420"/>
      <c r="U91" s="420"/>
      <c r="V91" s="420"/>
      <c r="W91" s="420"/>
    </row>
    <row r="92" spans="1:23">
      <c r="D92" s="76" t="s">
        <v>764</v>
      </c>
      <c r="R92" s="76" t="s">
        <v>219</v>
      </c>
      <c r="S92" s="418">
        <f>SUM(S85:S87)</f>
        <v>0</v>
      </c>
      <c r="T92" s="418">
        <f t="shared" ref="T92:W92" si="19">SUM(T85:T87)</f>
        <v>0</v>
      </c>
      <c r="U92" s="418">
        <f t="shared" si="19"/>
        <v>0</v>
      </c>
      <c r="V92" s="418">
        <f t="shared" si="19"/>
        <v>0</v>
      </c>
      <c r="W92" s="418">
        <f t="shared" si="19"/>
        <v>0</v>
      </c>
    </row>
    <row r="93" spans="1:23">
      <c r="D93" s="76" t="s">
        <v>765</v>
      </c>
      <c r="R93" s="76" t="s">
        <v>219</v>
      </c>
      <c r="S93" s="419">
        <f>SUM(S85:S91)</f>
        <v>0</v>
      </c>
      <c r="T93" s="419">
        <f t="shared" ref="T93:W93" si="20">SUM(T85:T91)</f>
        <v>0</v>
      </c>
      <c r="U93" s="419">
        <f t="shared" si="20"/>
        <v>0</v>
      </c>
      <c r="V93" s="419">
        <f>SUM(V85:V91)</f>
        <v>0</v>
      </c>
      <c r="W93" s="419">
        <f t="shared" si="20"/>
        <v>0</v>
      </c>
    </row>
    <row r="94" spans="1:23"/>
    <row r="95" spans="1:23" ht="14">
      <c r="B95" s="63" t="s">
        <v>737</v>
      </c>
      <c r="C95" s="65"/>
      <c r="D95" s="65"/>
      <c r="E95" s="65"/>
      <c r="F95" s="65"/>
      <c r="G95" s="65"/>
      <c r="H95" s="65"/>
      <c r="I95" s="65"/>
      <c r="J95" s="65"/>
      <c r="K95" s="65"/>
      <c r="L95" s="65"/>
      <c r="M95" s="65"/>
      <c r="N95" s="65"/>
      <c r="O95" s="65"/>
      <c r="P95" s="65"/>
      <c r="Q95" s="65"/>
      <c r="R95" s="65"/>
      <c r="S95" s="65"/>
      <c r="T95" s="65"/>
      <c r="U95" s="65"/>
      <c r="V95" s="65"/>
      <c r="W95" s="65"/>
    </row>
    <row r="96" spans="1:23"/>
    <row r="97" spans="4:23">
      <c r="D97" t="s">
        <v>758</v>
      </c>
      <c r="R97" t="s">
        <v>219</v>
      </c>
      <c r="S97" s="420"/>
      <c r="T97" s="420"/>
      <c r="U97" s="420"/>
      <c r="V97" s="420"/>
      <c r="W97" s="420"/>
    </row>
    <row r="98" spans="4:23">
      <c r="D98" t="s">
        <v>759</v>
      </c>
      <c r="R98" t="s">
        <v>219</v>
      </c>
      <c r="S98" s="420"/>
      <c r="T98" s="420"/>
      <c r="U98" s="420"/>
      <c r="V98" s="420"/>
      <c r="W98" s="420"/>
    </row>
    <row r="99" spans="4:23">
      <c r="D99" t="s">
        <v>760</v>
      </c>
      <c r="R99" t="s">
        <v>219</v>
      </c>
      <c r="S99" s="420"/>
      <c r="T99" s="420"/>
      <c r="U99" s="420"/>
      <c r="V99" s="420"/>
      <c r="W99" s="420"/>
    </row>
    <row r="100" spans="4:23">
      <c r="D100" t="s">
        <v>655</v>
      </c>
      <c r="R100" t="s">
        <v>219</v>
      </c>
      <c r="S100" s="421">
        <f>'4.1 BSC'!S19</f>
        <v>0</v>
      </c>
      <c r="T100" s="421">
        <f>'4.1 BSC'!T19</f>
        <v>0</v>
      </c>
      <c r="U100" s="421">
        <f>'4.1 BSC'!U19</f>
        <v>0</v>
      </c>
      <c r="V100" s="421">
        <f>'4.1 BSC'!V19</f>
        <v>0</v>
      </c>
      <c r="W100" s="421">
        <f>'4.1 BSC'!W19</f>
        <v>0</v>
      </c>
    </row>
    <row r="101" spans="4:23">
      <c r="D101" t="s">
        <v>761</v>
      </c>
      <c r="R101" t="s">
        <v>219</v>
      </c>
      <c r="S101" s="420"/>
      <c r="T101" s="420"/>
      <c r="U101" s="420"/>
      <c r="V101" s="420"/>
      <c r="W101" s="420"/>
    </row>
    <row r="102" spans="4:23">
      <c r="D102" t="s">
        <v>762</v>
      </c>
      <c r="R102" t="s">
        <v>219</v>
      </c>
      <c r="S102" s="420"/>
      <c r="T102" s="420"/>
      <c r="U102" s="420"/>
      <c r="V102" s="420"/>
      <c r="W102" s="420"/>
    </row>
    <row r="103" spans="4:23">
      <c r="D103" t="s">
        <v>763</v>
      </c>
      <c r="R103" t="s">
        <v>219</v>
      </c>
      <c r="S103" s="420"/>
      <c r="T103" s="420"/>
      <c r="U103" s="420"/>
      <c r="V103" s="420"/>
      <c r="W103" s="420"/>
    </row>
    <row r="104" spans="4:23">
      <c r="D104" s="76" t="s">
        <v>764</v>
      </c>
      <c r="R104" s="76" t="s">
        <v>219</v>
      </c>
      <c r="S104" s="418">
        <f>SUM(S97:S99)</f>
        <v>0</v>
      </c>
      <c r="T104" s="418">
        <f t="shared" ref="T104:W104" si="21">SUM(T97:T99)</f>
        <v>0</v>
      </c>
      <c r="U104" s="418">
        <f t="shared" si="21"/>
        <v>0</v>
      </c>
      <c r="V104" s="418">
        <f t="shared" si="21"/>
        <v>0</v>
      </c>
      <c r="W104" s="418">
        <f t="shared" si="21"/>
        <v>0</v>
      </c>
    </row>
    <row r="105" spans="4:23">
      <c r="D105" s="76" t="s">
        <v>765</v>
      </c>
      <c r="R105" s="76" t="s">
        <v>219</v>
      </c>
      <c r="S105" s="419">
        <f>SUM(S97:S103)</f>
        <v>0</v>
      </c>
      <c r="T105" s="419">
        <f t="shared" ref="T105:W105" si="22">SUM(T97:T103)</f>
        <v>0</v>
      </c>
      <c r="U105" s="419">
        <f>SUM(U97:U103)</f>
        <v>0</v>
      </c>
      <c r="V105" s="419">
        <f t="shared" si="22"/>
        <v>0</v>
      </c>
      <c r="W105" s="419">
        <f t="shared" si="22"/>
        <v>0</v>
      </c>
    </row>
    <row r="106"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5C45-8DF7-42F9-BAE7-AD9BCBE26AA8}">
  <sheetPr>
    <tabColor theme="8"/>
    <pageSetUpPr autoPageBreaks="0"/>
  </sheetPr>
  <dimension ref="A1:AD131"/>
  <sheetViews>
    <sheetView zoomScaleNormal="100" workbookViewId="0"/>
  </sheetViews>
  <sheetFormatPr defaultColWidth="0" defaultRowHeight="13.5" zeroHeight="1"/>
  <cols>
    <col min="1" max="1" width="1.765625" customWidth="1"/>
    <col min="2" max="2" width="9.23046875" customWidth="1"/>
    <col min="3" max="3" width="37" bestFit="1" customWidth="1"/>
    <col min="4" max="4" width="27.23046875" customWidth="1"/>
    <col min="5" max="5" width="27.4609375" customWidth="1"/>
    <col min="6" max="6" width="9.23046875" customWidth="1"/>
    <col min="7" max="7" width="14.84375" bestFit="1" customWidth="1"/>
    <col min="8" max="8" width="14" bestFit="1" customWidth="1"/>
    <col min="9" max="21" width="1.765625" customWidth="1"/>
    <col min="22" max="28" width="9.23046875" customWidth="1"/>
    <col min="29" max="30" width="0" hidden="1" customWidth="1"/>
    <col min="31" max="16384" width="9.23046875" hidden="1"/>
  </cols>
  <sheetData>
    <row r="1" spans="1:28"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5">
      <c r="A3" s="3" t="str">
        <f>Cover!$A$4</f>
        <v>2022/23</v>
      </c>
      <c r="B3" s="3"/>
      <c r="C3" s="2"/>
      <c r="D3" s="2"/>
      <c r="E3" s="2"/>
      <c r="F3" s="2"/>
      <c r="G3" s="2"/>
      <c r="H3" s="2"/>
      <c r="I3" s="2"/>
      <c r="J3" s="2"/>
      <c r="K3" s="2"/>
      <c r="L3" s="2"/>
      <c r="M3" s="2"/>
      <c r="N3" s="2"/>
      <c r="O3" s="2"/>
      <c r="P3" s="2"/>
      <c r="Q3" s="2"/>
      <c r="R3" s="2"/>
      <c r="S3" s="2"/>
      <c r="T3" s="2"/>
      <c r="U3" s="2"/>
      <c r="V3" s="2"/>
      <c r="W3" s="2"/>
      <c r="X3" s="2"/>
      <c r="Y3" s="2"/>
      <c r="Z3" s="2"/>
      <c r="AA3" s="2"/>
      <c r="AB3" s="2"/>
    </row>
    <row r="4" spans="1:28" ht="25.5" thickBot="1">
      <c r="A4" s="28" t="s">
        <v>52</v>
      </c>
      <c r="B4" s="28"/>
      <c r="C4" s="7"/>
      <c r="D4" s="7"/>
      <c r="E4" s="7"/>
      <c r="F4" s="7"/>
      <c r="G4" s="7"/>
      <c r="H4" s="7"/>
      <c r="I4" s="7"/>
      <c r="J4" s="7"/>
      <c r="K4" s="7"/>
      <c r="L4" s="7"/>
      <c r="M4" s="7"/>
      <c r="N4" s="7"/>
      <c r="O4" s="7"/>
      <c r="P4" s="7"/>
      <c r="Q4" s="7"/>
      <c r="R4" s="7"/>
      <c r="S4" s="7"/>
      <c r="T4" s="7"/>
      <c r="U4" s="7"/>
      <c r="V4" s="7"/>
      <c r="W4" s="7"/>
      <c r="X4" s="7"/>
      <c r="Y4" s="7"/>
      <c r="Z4" s="7"/>
      <c r="AA4" s="7"/>
      <c r="AB4" s="7"/>
    </row>
    <row r="5" spans="1:28"/>
    <row r="6" spans="1:28">
      <c r="W6" s="485" t="s">
        <v>235</v>
      </c>
      <c r="X6" s="486"/>
      <c r="Y6" s="486"/>
      <c r="Z6" s="486"/>
      <c r="AA6" s="487"/>
    </row>
    <row r="7" spans="1:28">
      <c r="A7" s="76"/>
      <c r="B7" s="76"/>
      <c r="C7" s="76" t="s">
        <v>637</v>
      </c>
      <c r="D7" s="76" t="s">
        <v>769</v>
      </c>
      <c r="E7" s="76" t="s">
        <v>721</v>
      </c>
      <c r="F7" s="76" t="s">
        <v>770</v>
      </c>
      <c r="G7" s="76" t="s">
        <v>771</v>
      </c>
      <c r="H7" s="76" t="s">
        <v>772</v>
      </c>
      <c r="I7" s="86" t="s">
        <v>671</v>
      </c>
      <c r="J7" s="86" t="s">
        <v>672</v>
      </c>
      <c r="K7" s="86" t="s">
        <v>673</v>
      </c>
      <c r="L7" s="86" t="s">
        <v>674</v>
      </c>
      <c r="M7" s="86" t="s">
        <v>675</v>
      </c>
      <c r="N7" s="86" t="s">
        <v>676</v>
      </c>
      <c r="O7" s="86" t="s">
        <v>677</v>
      </c>
      <c r="P7" s="86" t="s">
        <v>678</v>
      </c>
      <c r="Q7" s="86" t="s">
        <v>679</v>
      </c>
      <c r="R7" s="86" t="s">
        <v>680</v>
      </c>
      <c r="S7" s="86" t="s">
        <v>681</v>
      </c>
      <c r="T7" s="86" t="s">
        <v>682</v>
      </c>
      <c r="U7" s="86" t="s">
        <v>683</v>
      </c>
      <c r="V7" s="76" t="s">
        <v>211</v>
      </c>
      <c r="W7" s="272" t="s">
        <v>167</v>
      </c>
      <c r="X7" s="272" t="s">
        <v>7</v>
      </c>
      <c r="Y7" s="272" t="s">
        <v>168</v>
      </c>
      <c r="Z7" s="272" t="s">
        <v>169</v>
      </c>
      <c r="AA7" s="272" t="s">
        <v>170</v>
      </c>
    </row>
    <row r="8" spans="1:28">
      <c r="I8" s="76"/>
      <c r="J8" s="76"/>
      <c r="K8" s="76"/>
      <c r="L8" s="76"/>
    </row>
    <row r="9" spans="1:28" ht="17.5">
      <c r="A9" s="65"/>
      <c r="B9" s="38" t="s">
        <v>722</v>
      </c>
      <c r="C9" s="65"/>
      <c r="D9" s="65"/>
      <c r="E9" s="65"/>
      <c r="F9" s="65"/>
      <c r="G9" s="65"/>
      <c r="H9" s="65"/>
      <c r="I9" s="65"/>
      <c r="J9" s="65"/>
      <c r="K9" s="65"/>
      <c r="L9" s="65"/>
      <c r="M9" s="65"/>
      <c r="N9" s="65"/>
      <c r="O9" s="65"/>
      <c r="P9" s="65"/>
      <c r="Q9" s="65"/>
      <c r="R9" s="65"/>
      <c r="S9" s="65"/>
      <c r="T9" s="65"/>
      <c r="U9" s="65"/>
      <c r="V9" s="65"/>
      <c r="W9" s="65"/>
      <c r="X9" s="65"/>
      <c r="Y9" s="65"/>
      <c r="Z9" s="65"/>
      <c r="AA9" s="65"/>
    </row>
    <row r="10" spans="1:28"/>
    <row r="11" spans="1:28">
      <c r="C11" t="s">
        <v>766</v>
      </c>
      <c r="W11" s="341">
        <f>W27</f>
        <v>0</v>
      </c>
      <c r="X11" s="341">
        <f t="shared" ref="X11:AA11" si="0">X27</f>
        <v>0</v>
      </c>
      <c r="Y11" s="341">
        <f t="shared" si="0"/>
        <v>0</v>
      </c>
      <c r="Z11" s="341">
        <f t="shared" si="0"/>
        <v>0</v>
      </c>
      <c r="AA11" s="341">
        <f t="shared" si="0"/>
        <v>0</v>
      </c>
    </row>
    <row r="12" spans="1:28">
      <c r="C12" t="s">
        <v>773</v>
      </c>
      <c r="W12" s="334"/>
      <c r="X12" s="334"/>
      <c r="Y12" s="334"/>
      <c r="Z12" s="334"/>
      <c r="AA12" s="334"/>
    </row>
    <row r="13" spans="1:28">
      <c r="C13" t="s">
        <v>774</v>
      </c>
      <c r="W13" s="334"/>
      <c r="X13" s="334"/>
      <c r="Y13" s="334"/>
      <c r="Z13" s="334"/>
      <c r="AA13" s="334"/>
    </row>
    <row r="14" spans="1:28">
      <c r="C14" t="s">
        <v>775</v>
      </c>
      <c r="W14" s="334"/>
      <c r="X14" s="334"/>
      <c r="Y14" s="334"/>
      <c r="Z14" s="334"/>
      <c r="AA14" s="334"/>
    </row>
    <row r="15" spans="1:28">
      <c r="C15" s="76" t="s">
        <v>776</v>
      </c>
      <c r="V15" s="76"/>
      <c r="W15" s="408">
        <f>SUM(W11:W14)</f>
        <v>0</v>
      </c>
      <c r="X15" s="408">
        <f t="shared" ref="X15:AA15" si="1">SUM(X11:X14)</f>
        <v>0</v>
      </c>
      <c r="Y15" s="408">
        <f t="shared" si="1"/>
        <v>0</v>
      </c>
      <c r="Z15" s="408">
        <f t="shared" si="1"/>
        <v>0</v>
      </c>
      <c r="AA15" s="408">
        <f t="shared" si="1"/>
        <v>0</v>
      </c>
    </row>
    <row r="16" spans="1:28"/>
    <row r="17" spans="1:27">
      <c r="C17" s="76" t="s">
        <v>777</v>
      </c>
      <c r="D17" s="76"/>
      <c r="E17" s="76"/>
      <c r="F17" s="76"/>
      <c r="G17" s="76"/>
      <c r="H17" s="76"/>
      <c r="I17" s="76"/>
      <c r="J17" s="76"/>
      <c r="K17" s="76"/>
      <c r="L17" s="76"/>
      <c r="M17" s="76"/>
      <c r="N17" s="76"/>
      <c r="O17" s="76"/>
      <c r="P17" s="76"/>
      <c r="Q17" s="76"/>
      <c r="R17" s="76"/>
      <c r="S17" s="76"/>
      <c r="T17" s="76"/>
      <c r="U17" s="76"/>
      <c r="V17" s="76"/>
      <c r="W17" s="408">
        <f>SUMIF($H$31:$H$130,"Split 1/3 per role",W31:W130)+SUM(W12:W14,W26)</f>
        <v>0</v>
      </c>
      <c r="X17" s="408">
        <f>SUMIF($H$31:$H$130,"Split 1/3 per role",X31:X130)+SUM(X12:X14,X26)</f>
        <v>0</v>
      </c>
      <c r="Y17" s="408">
        <f>SUMIF($H$31:$H$130,"Split 1/3 per role",Y31:Y130)+SUM(Y12:Y14,Y26)</f>
        <v>0</v>
      </c>
      <c r="Z17" s="408">
        <f>SUMIF($H$31:$H$130,"Split 1/3 per role",Z31:Z130)+SUM(Z12:Z14,Z26)</f>
        <v>0</v>
      </c>
      <c r="AA17" s="408">
        <f>SUMIF($H$31:$H$130,"Split 1/3 per role",AA31:AA130)+SUM(AA12:AA14,AA26)</f>
        <v>0</v>
      </c>
    </row>
    <row r="18" spans="1:27">
      <c r="C18" t="s">
        <v>778</v>
      </c>
      <c r="W18" s="323">
        <f>SUMIF($H$31:$H$130,"Role 1",W31:W130)</f>
        <v>0</v>
      </c>
      <c r="X18" s="323">
        <f t="shared" ref="X18:AA18" si="2">SUMIF($H$31:$H$130,"Role 1",X31:X130)</f>
        <v>0</v>
      </c>
      <c r="Y18" s="323">
        <f t="shared" si="2"/>
        <v>0</v>
      </c>
      <c r="Z18" s="323">
        <f t="shared" si="2"/>
        <v>0</v>
      </c>
      <c r="AA18" s="323">
        <f t="shared" si="2"/>
        <v>0</v>
      </c>
    </row>
    <row r="19" spans="1:27">
      <c r="C19" t="s">
        <v>779</v>
      </c>
      <c r="W19" s="323">
        <f>SUMIF($H$31:$H$130,"Role 2",W31:W130)</f>
        <v>0</v>
      </c>
      <c r="X19" s="323">
        <f t="shared" ref="X19:AA19" si="3">SUMIF($H$31:$H$130,"Role 2",X31:X130)</f>
        <v>0</v>
      </c>
      <c r="Y19" s="323">
        <f t="shared" si="3"/>
        <v>0</v>
      </c>
      <c r="Z19" s="323">
        <f t="shared" si="3"/>
        <v>0</v>
      </c>
      <c r="AA19" s="323">
        <f t="shared" si="3"/>
        <v>0</v>
      </c>
    </row>
    <row r="20" spans="1:27">
      <c r="C20" t="s">
        <v>780</v>
      </c>
      <c r="W20" s="323">
        <f>SUMIF(H31:H130,"Role 3",W31:W130)</f>
        <v>0</v>
      </c>
      <c r="X20" s="323">
        <f t="shared" ref="X20:AA20" si="4">SUMIF(I31:I130,"Role 3",X31:X130)</f>
        <v>0</v>
      </c>
      <c r="Y20" s="323">
        <f t="shared" si="4"/>
        <v>0</v>
      </c>
      <c r="Z20" s="323">
        <f t="shared" si="4"/>
        <v>0</v>
      </c>
      <c r="AA20" s="323">
        <f t="shared" si="4"/>
        <v>0</v>
      </c>
    </row>
    <row r="21" spans="1:27">
      <c r="C21" s="76" t="s">
        <v>781</v>
      </c>
      <c r="D21" s="76"/>
      <c r="E21" s="76"/>
      <c r="F21" s="76"/>
      <c r="G21" s="76"/>
      <c r="H21" s="76"/>
      <c r="I21" s="76"/>
      <c r="J21" s="76"/>
      <c r="K21" s="76"/>
      <c r="L21" s="76"/>
      <c r="M21" s="76"/>
      <c r="N21" s="76"/>
      <c r="O21" s="76"/>
      <c r="P21" s="76"/>
      <c r="Q21" s="76"/>
      <c r="R21" s="76"/>
      <c r="S21" s="76"/>
      <c r="T21" s="76"/>
      <c r="U21" s="76"/>
      <c r="V21" s="76"/>
      <c r="W21" s="408">
        <f>SUM(W18:W20)</f>
        <v>0</v>
      </c>
      <c r="X21" s="408">
        <f t="shared" ref="X21:AA21" si="5">SUM(X18:X20)</f>
        <v>0</v>
      </c>
      <c r="Y21" s="408">
        <f t="shared" si="5"/>
        <v>0</v>
      </c>
      <c r="Z21" s="408">
        <f t="shared" si="5"/>
        <v>0</v>
      </c>
      <c r="AA21" s="408">
        <f t="shared" si="5"/>
        <v>0</v>
      </c>
    </row>
    <row r="22" spans="1:27"/>
    <row r="23" spans="1:27" ht="14">
      <c r="A23" s="54"/>
      <c r="B23" s="63" t="s">
        <v>782</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row r="25" spans="1:27">
      <c r="C25" t="s">
        <v>783</v>
      </c>
      <c r="W25" s="323">
        <f>SUM(W31:W130)</f>
        <v>0</v>
      </c>
      <c r="X25" s="323">
        <f t="shared" ref="X25:AA25" si="6">SUM(X31:X130)</f>
        <v>0</v>
      </c>
      <c r="Y25" s="323">
        <f t="shared" si="6"/>
        <v>0</v>
      </c>
      <c r="Z25" s="323">
        <f t="shared" si="6"/>
        <v>0</v>
      </c>
      <c r="AA25" s="323">
        <f t="shared" si="6"/>
        <v>0</v>
      </c>
    </row>
    <row r="26" spans="1:27">
      <c r="C26" t="s">
        <v>784</v>
      </c>
      <c r="W26" s="334"/>
      <c r="X26" s="334"/>
      <c r="Y26" s="334"/>
      <c r="Z26" s="334"/>
      <c r="AA26" s="334"/>
    </row>
    <row r="27" spans="1:27">
      <c r="C27" t="s">
        <v>785</v>
      </c>
      <c r="W27" s="336">
        <f>SUM(W25:W26)</f>
        <v>0</v>
      </c>
      <c r="X27" s="336">
        <f t="shared" ref="X27:AA27" si="7">SUM(X25:X26)</f>
        <v>0</v>
      </c>
      <c r="Y27" s="336">
        <f t="shared" si="7"/>
        <v>0</v>
      </c>
      <c r="Z27" s="336">
        <f t="shared" si="7"/>
        <v>0</v>
      </c>
      <c r="AA27" s="336">
        <f t="shared" si="7"/>
        <v>0</v>
      </c>
    </row>
    <row r="28" spans="1:27"/>
    <row r="29" spans="1:27" ht="14">
      <c r="A29" s="54"/>
      <c r="B29" s="63" t="s">
        <v>786</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1:27"/>
    <row r="31" spans="1:27">
      <c r="D31" s="335"/>
      <c r="E31" s="335"/>
      <c r="F31" s="335"/>
      <c r="G31" s="335"/>
      <c r="H31" s="335"/>
      <c r="W31" s="334"/>
      <c r="X31" s="334"/>
      <c r="Y31" s="334"/>
      <c r="Z31" s="334"/>
      <c r="AA31" s="334"/>
    </row>
    <row r="32" spans="1:27">
      <c r="D32" s="335"/>
      <c r="E32" s="335"/>
      <c r="F32" s="335"/>
      <c r="G32" s="335"/>
      <c r="H32" s="335"/>
      <c r="W32" s="334"/>
      <c r="X32" s="334"/>
      <c r="Y32" s="334"/>
      <c r="Z32" s="334"/>
      <c r="AA32" s="334"/>
    </row>
    <row r="33" spans="4:27">
      <c r="D33" s="335"/>
      <c r="E33" s="335"/>
      <c r="F33" s="335"/>
      <c r="G33" s="335"/>
      <c r="H33" s="335"/>
      <c r="W33" s="334"/>
      <c r="X33" s="334"/>
      <c r="Y33" s="334"/>
      <c r="Z33" s="334"/>
      <c r="AA33" s="334"/>
    </row>
    <row r="34" spans="4:27">
      <c r="D34" s="335"/>
      <c r="E34" s="335"/>
      <c r="F34" s="335"/>
      <c r="G34" s="335"/>
      <c r="H34" s="335"/>
      <c r="W34" s="334"/>
      <c r="X34" s="334"/>
      <c r="Y34" s="334"/>
      <c r="Z34" s="334"/>
      <c r="AA34" s="334"/>
    </row>
    <row r="35" spans="4:27">
      <c r="D35" s="335"/>
      <c r="E35" s="335"/>
      <c r="F35" s="335"/>
      <c r="G35" s="335"/>
      <c r="H35" s="335"/>
      <c r="W35" s="334"/>
      <c r="X35" s="334"/>
      <c r="Y35" s="334"/>
      <c r="Z35" s="334"/>
      <c r="AA35" s="334"/>
    </row>
    <row r="36" spans="4:27">
      <c r="D36" s="335"/>
      <c r="E36" s="335"/>
      <c r="F36" s="335"/>
      <c r="G36" s="335"/>
      <c r="H36" s="335"/>
      <c r="W36" s="334"/>
      <c r="X36" s="334"/>
      <c r="Y36" s="334"/>
      <c r="Z36" s="334"/>
      <c r="AA36" s="334"/>
    </row>
    <row r="37" spans="4:27">
      <c r="D37" s="335"/>
      <c r="E37" s="335"/>
      <c r="F37" s="335"/>
      <c r="G37" s="335"/>
      <c r="H37" s="335"/>
      <c r="W37" s="334"/>
      <c r="X37" s="334"/>
      <c r="Y37" s="334"/>
      <c r="Z37" s="334"/>
      <c r="AA37" s="334"/>
    </row>
    <row r="38" spans="4:27">
      <c r="D38" s="335"/>
      <c r="E38" s="335"/>
      <c r="F38" s="335"/>
      <c r="G38" s="335"/>
      <c r="H38" s="335"/>
      <c r="W38" s="334"/>
      <c r="X38" s="334"/>
      <c r="Y38" s="334"/>
      <c r="Z38" s="334"/>
      <c r="AA38" s="334"/>
    </row>
    <row r="39" spans="4:27">
      <c r="D39" s="335"/>
      <c r="E39" s="335"/>
      <c r="F39" s="335"/>
      <c r="G39" s="335"/>
      <c r="H39" s="335"/>
      <c r="W39" s="334"/>
      <c r="X39" s="334"/>
      <c r="Y39" s="334"/>
      <c r="Z39" s="334"/>
      <c r="AA39" s="334"/>
    </row>
    <row r="40" spans="4:27">
      <c r="D40" s="335"/>
      <c r="E40" s="335"/>
      <c r="F40" s="335"/>
      <c r="G40" s="335"/>
      <c r="H40" s="335"/>
      <c r="W40" s="334"/>
      <c r="X40" s="334"/>
      <c r="Y40" s="334"/>
      <c r="Z40" s="334"/>
      <c r="AA40" s="334"/>
    </row>
    <row r="41" spans="4:27">
      <c r="D41" s="335"/>
      <c r="E41" s="335"/>
      <c r="F41" s="335"/>
      <c r="G41" s="335"/>
      <c r="H41" s="335"/>
      <c r="W41" s="334"/>
      <c r="X41" s="334"/>
      <c r="Y41" s="334"/>
      <c r="Z41" s="334"/>
      <c r="AA41" s="334"/>
    </row>
    <row r="42" spans="4:27">
      <c r="D42" s="335"/>
      <c r="E42" s="335"/>
      <c r="F42" s="335"/>
      <c r="G42" s="335"/>
      <c r="H42" s="335"/>
      <c r="W42" s="334"/>
      <c r="X42" s="334"/>
      <c r="Y42" s="334"/>
      <c r="Z42" s="334"/>
      <c r="AA42" s="334"/>
    </row>
    <row r="43" spans="4:27">
      <c r="D43" s="335"/>
      <c r="E43" s="335"/>
      <c r="F43" s="335"/>
      <c r="G43" s="335"/>
      <c r="H43" s="335"/>
      <c r="W43" s="334"/>
      <c r="X43" s="334"/>
      <c r="Y43" s="334"/>
      <c r="Z43" s="334"/>
      <c r="AA43" s="334"/>
    </row>
    <row r="44" spans="4:27">
      <c r="D44" s="335"/>
      <c r="E44" s="335"/>
      <c r="F44" s="335"/>
      <c r="G44" s="335"/>
      <c r="H44" s="335"/>
      <c r="W44" s="334"/>
      <c r="X44" s="334"/>
      <c r="Y44" s="334"/>
      <c r="Z44" s="334"/>
      <c r="AA44" s="334"/>
    </row>
    <row r="45" spans="4:27">
      <c r="D45" s="335"/>
      <c r="E45" s="335"/>
      <c r="F45" s="335"/>
      <c r="G45" s="335"/>
      <c r="H45" s="335"/>
      <c r="W45" s="334"/>
      <c r="X45" s="334"/>
      <c r="Y45" s="334"/>
      <c r="Z45" s="334"/>
      <c r="AA45" s="334"/>
    </row>
    <row r="46" spans="4:27">
      <c r="D46" s="335"/>
      <c r="E46" s="335"/>
      <c r="F46" s="335"/>
      <c r="G46" s="335"/>
      <c r="H46" s="335"/>
      <c r="W46" s="334"/>
      <c r="X46" s="334"/>
      <c r="Y46" s="334"/>
      <c r="Z46" s="334"/>
      <c r="AA46" s="334"/>
    </row>
    <row r="47" spans="4:27">
      <c r="D47" s="335"/>
      <c r="E47" s="335"/>
      <c r="F47" s="335"/>
      <c r="G47" s="335"/>
      <c r="H47" s="335"/>
      <c r="W47" s="334"/>
      <c r="X47" s="334"/>
      <c r="Y47" s="334"/>
      <c r="Z47" s="334"/>
      <c r="AA47" s="334"/>
    </row>
    <row r="48" spans="4:27">
      <c r="D48" s="335"/>
      <c r="E48" s="335"/>
      <c r="F48" s="335"/>
      <c r="G48" s="335"/>
      <c r="H48" s="335"/>
      <c r="W48" s="334"/>
      <c r="X48" s="334"/>
      <c r="Y48" s="334"/>
      <c r="Z48" s="334"/>
      <c r="AA48" s="334"/>
    </row>
    <row r="49" spans="4:27">
      <c r="D49" s="335"/>
      <c r="E49" s="335"/>
      <c r="F49" s="335"/>
      <c r="G49" s="335"/>
      <c r="H49" s="335"/>
      <c r="W49" s="334"/>
      <c r="X49" s="334"/>
      <c r="Y49" s="334"/>
      <c r="Z49" s="334"/>
      <c r="AA49" s="334"/>
    </row>
    <row r="50" spans="4:27">
      <c r="D50" s="335"/>
      <c r="E50" s="335"/>
      <c r="F50" s="335"/>
      <c r="G50" s="335"/>
      <c r="H50" s="335"/>
      <c r="W50" s="334"/>
      <c r="X50" s="334"/>
      <c r="Y50" s="334"/>
      <c r="Z50" s="334"/>
      <c r="AA50" s="334"/>
    </row>
    <row r="51" spans="4:27">
      <c r="D51" s="335"/>
      <c r="E51" s="335"/>
      <c r="F51" s="335"/>
      <c r="G51" s="335"/>
      <c r="H51" s="335"/>
      <c r="W51" s="334"/>
      <c r="X51" s="334"/>
      <c r="Y51" s="334"/>
      <c r="Z51" s="334"/>
      <c r="AA51" s="334"/>
    </row>
    <row r="52" spans="4:27">
      <c r="D52" s="335"/>
      <c r="E52" s="335"/>
      <c r="F52" s="335"/>
      <c r="G52" s="335"/>
      <c r="H52" s="335"/>
      <c r="W52" s="334"/>
      <c r="X52" s="334"/>
      <c r="Y52" s="334"/>
      <c r="Z52" s="334"/>
      <c r="AA52" s="334"/>
    </row>
    <row r="53" spans="4:27">
      <c r="D53" s="335"/>
      <c r="E53" s="335"/>
      <c r="F53" s="335"/>
      <c r="G53" s="335"/>
      <c r="H53" s="335"/>
      <c r="W53" s="334"/>
      <c r="X53" s="334"/>
      <c r="Y53" s="334"/>
      <c r="Z53" s="334"/>
      <c r="AA53" s="334"/>
    </row>
    <row r="54" spans="4:27">
      <c r="D54" s="335"/>
      <c r="E54" s="335"/>
      <c r="F54" s="335"/>
      <c r="G54" s="335"/>
      <c r="H54" s="335"/>
      <c r="W54" s="334"/>
      <c r="X54" s="334"/>
      <c r="Y54" s="334"/>
      <c r="Z54" s="334"/>
      <c r="AA54" s="334"/>
    </row>
    <row r="55" spans="4:27">
      <c r="D55" s="335"/>
      <c r="E55" s="335"/>
      <c r="F55" s="335"/>
      <c r="G55" s="335"/>
      <c r="H55" s="335"/>
      <c r="W55" s="334"/>
      <c r="X55" s="334"/>
      <c r="Y55" s="334"/>
      <c r="Z55" s="334"/>
      <c r="AA55" s="334"/>
    </row>
    <row r="56" spans="4:27">
      <c r="D56" s="335"/>
      <c r="E56" s="335"/>
      <c r="F56" s="335"/>
      <c r="G56" s="335"/>
      <c r="H56" s="335"/>
      <c r="W56" s="334"/>
      <c r="X56" s="334"/>
      <c r="Y56" s="334"/>
      <c r="Z56" s="334"/>
      <c r="AA56" s="334"/>
    </row>
    <row r="57" spans="4:27">
      <c r="D57" s="335"/>
      <c r="E57" s="335"/>
      <c r="F57" s="335"/>
      <c r="G57" s="335"/>
      <c r="H57" s="335"/>
      <c r="W57" s="334"/>
      <c r="X57" s="334"/>
      <c r="Y57" s="334"/>
      <c r="Z57" s="334"/>
      <c r="AA57" s="334"/>
    </row>
    <row r="58" spans="4:27">
      <c r="D58" s="335"/>
      <c r="E58" s="335"/>
      <c r="F58" s="335"/>
      <c r="G58" s="335"/>
      <c r="H58" s="335"/>
      <c r="W58" s="334"/>
      <c r="X58" s="334"/>
      <c r="Y58" s="334"/>
      <c r="Z58" s="334"/>
      <c r="AA58" s="334"/>
    </row>
    <row r="59" spans="4:27">
      <c r="D59" s="335"/>
      <c r="E59" s="335"/>
      <c r="F59" s="335"/>
      <c r="G59" s="335"/>
      <c r="H59" s="335"/>
      <c r="W59" s="334"/>
      <c r="X59" s="334"/>
      <c r="Y59" s="334"/>
      <c r="Z59" s="334"/>
      <c r="AA59" s="334"/>
    </row>
    <row r="60" spans="4:27">
      <c r="D60" s="335"/>
      <c r="E60" s="335"/>
      <c r="F60" s="335"/>
      <c r="G60" s="335"/>
      <c r="H60" s="335"/>
      <c r="W60" s="334"/>
      <c r="X60" s="334"/>
      <c r="Y60" s="334"/>
      <c r="Z60" s="334"/>
      <c r="AA60" s="334"/>
    </row>
    <row r="61" spans="4:27">
      <c r="D61" s="335"/>
      <c r="E61" s="335"/>
      <c r="F61" s="335"/>
      <c r="G61" s="335"/>
      <c r="H61" s="335"/>
      <c r="W61" s="334"/>
      <c r="X61" s="334"/>
      <c r="Y61" s="334"/>
      <c r="Z61" s="334"/>
      <c r="AA61" s="334"/>
    </row>
    <row r="62" spans="4:27">
      <c r="D62" s="335"/>
      <c r="E62" s="335"/>
      <c r="F62" s="335"/>
      <c r="G62" s="335"/>
      <c r="H62" s="335"/>
      <c r="W62" s="334"/>
      <c r="X62" s="334"/>
      <c r="Y62" s="334"/>
      <c r="Z62" s="334"/>
      <c r="AA62" s="334"/>
    </row>
    <row r="63" spans="4:27">
      <c r="D63" s="335"/>
      <c r="E63" s="335"/>
      <c r="F63" s="335"/>
      <c r="G63" s="335"/>
      <c r="H63" s="335"/>
      <c r="W63" s="334"/>
      <c r="X63" s="334"/>
      <c r="Y63" s="334"/>
      <c r="Z63" s="334"/>
      <c r="AA63" s="334"/>
    </row>
    <row r="64" spans="4:27">
      <c r="D64" s="335"/>
      <c r="E64" s="335"/>
      <c r="F64" s="335"/>
      <c r="G64" s="335"/>
      <c r="H64" s="335"/>
      <c r="W64" s="334"/>
      <c r="X64" s="334"/>
      <c r="Y64" s="334"/>
      <c r="Z64" s="334"/>
      <c r="AA64" s="334"/>
    </row>
    <row r="65" spans="4:27">
      <c r="D65" s="335"/>
      <c r="E65" s="335"/>
      <c r="F65" s="335"/>
      <c r="G65" s="335"/>
      <c r="H65" s="335"/>
      <c r="W65" s="334"/>
      <c r="X65" s="334"/>
      <c r="Y65" s="334"/>
      <c r="Z65" s="334"/>
      <c r="AA65" s="334"/>
    </row>
    <row r="66" spans="4:27">
      <c r="D66" s="335"/>
      <c r="E66" s="335"/>
      <c r="F66" s="335"/>
      <c r="G66" s="335"/>
      <c r="H66" s="335"/>
      <c r="W66" s="334"/>
      <c r="X66" s="334"/>
      <c r="Y66" s="334"/>
      <c r="Z66" s="334"/>
      <c r="AA66" s="334"/>
    </row>
    <row r="67" spans="4:27">
      <c r="D67" s="335"/>
      <c r="E67" s="335"/>
      <c r="F67" s="335"/>
      <c r="G67" s="335"/>
      <c r="H67" s="335"/>
      <c r="W67" s="334"/>
      <c r="X67" s="334"/>
      <c r="Y67" s="334"/>
      <c r="Z67" s="334"/>
      <c r="AA67" s="334"/>
    </row>
    <row r="68" spans="4:27">
      <c r="D68" s="335"/>
      <c r="E68" s="335"/>
      <c r="F68" s="335"/>
      <c r="G68" s="335"/>
      <c r="H68" s="335"/>
      <c r="W68" s="334"/>
      <c r="X68" s="334"/>
      <c r="Y68" s="334"/>
      <c r="Z68" s="334"/>
      <c r="AA68" s="334"/>
    </row>
    <row r="69" spans="4:27">
      <c r="D69" s="335"/>
      <c r="E69" s="335"/>
      <c r="F69" s="335"/>
      <c r="G69" s="335"/>
      <c r="H69" s="335"/>
      <c r="W69" s="334"/>
      <c r="X69" s="334"/>
      <c r="Y69" s="334"/>
      <c r="Z69" s="334"/>
      <c r="AA69" s="334"/>
    </row>
    <row r="70" spans="4:27">
      <c r="D70" s="335"/>
      <c r="E70" s="335"/>
      <c r="F70" s="335"/>
      <c r="G70" s="335"/>
      <c r="H70" s="335"/>
      <c r="W70" s="334"/>
      <c r="X70" s="334"/>
      <c r="Y70" s="334"/>
      <c r="Z70" s="334"/>
      <c r="AA70" s="334"/>
    </row>
    <row r="71" spans="4:27">
      <c r="D71" s="335"/>
      <c r="E71" s="335"/>
      <c r="F71" s="335"/>
      <c r="G71" s="335"/>
      <c r="H71" s="335"/>
      <c r="W71" s="334"/>
      <c r="X71" s="334"/>
      <c r="Y71" s="334"/>
      <c r="Z71" s="334"/>
      <c r="AA71" s="334"/>
    </row>
    <row r="72" spans="4:27">
      <c r="D72" s="335"/>
      <c r="E72" s="335"/>
      <c r="F72" s="335"/>
      <c r="G72" s="335"/>
      <c r="H72" s="335"/>
      <c r="W72" s="334"/>
      <c r="X72" s="334"/>
      <c r="Y72" s="334"/>
      <c r="Z72" s="334"/>
      <c r="AA72" s="334"/>
    </row>
    <row r="73" spans="4:27">
      <c r="D73" s="335"/>
      <c r="E73" s="335"/>
      <c r="F73" s="335"/>
      <c r="G73" s="335"/>
      <c r="H73" s="335"/>
      <c r="W73" s="334"/>
      <c r="X73" s="334"/>
      <c r="Y73" s="334"/>
      <c r="Z73" s="334"/>
      <c r="AA73" s="334"/>
    </row>
    <row r="74" spans="4:27">
      <c r="D74" s="335"/>
      <c r="E74" s="335"/>
      <c r="F74" s="335"/>
      <c r="G74" s="335"/>
      <c r="H74" s="335"/>
      <c r="W74" s="334"/>
      <c r="X74" s="334"/>
      <c r="Y74" s="334"/>
      <c r="Z74" s="334"/>
      <c r="AA74" s="334"/>
    </row>
    <row r="75" spans="4:27">
      <c r="D75" s="335"/>
      <c r="E75" s="335"/>
      <c r="F75" s="335"/>
      <c r="G75" s="335"/>
      <c r="H75" s="335"/>
      <c r="W75" s="334"/>
      <c r="X75" s="334"/>
      <c r="Y75" s="334"/>
      <c r="Z75" s="334"/>
      <c r="AA75" s="334"/>
    </row>
    <row r="76" spans="4:27">
      <c r="D76" s="335"/>
      <c r="E76" s="335"/>
      <c r="F76" s="335"/>
      <c r="G76" s="335"/>
      <c r="H76" s="335"/>
      <c r="W76" s="334"/>
      <c r="X76" s="334"/>
      <c r="Y76" s="334"/>
      <c r="Z76" s="334"/>
      <c r="AA76" s="334"/>
    </row>
    <row r="77" spans="4:27">
      <c r="D77" s="335"/>
      <c r="E77" s="335"/>
      <c r="F77" s="335"/>
      <c r="G77" s="335"/>
      <c r="H77" s="335"/>
      <c r="W77" s="334"/>
      <c r="X77" s="334"/>
      <c r="Y77" s="334"/>
      <c r="Z77" s="334"/>
      <c r="AA77" s="334"/>
    </row>
    <row r="78" spans="4:27">
      <c r="D78" s="335"/>
      <c r="E78" s="335"/>
      <c r="F78" s="335"/>
      <c r="G78" s="335"/>
      <c r="H78" s="335"/>
      <c r="W78" s="334"/>
      <c r="X78" s="334"/>
      <c r="Y78" s="334"/>
      <c r="Z78" s="334"/>
      <c r="AA78" s="334"/>
    </row>
    <row r="79" spans="4:27">
      <c r="D79" s="335"/>
      <c r="E79" s="335"/>
      <c r="F79" s="335"/>
      <c r="G79" s="335"/>
      <c r="H79" s="335"/>
      <c r="W79" s="334"/>
      <c r="X79" s="334"/>
      <c r="Y79" s="334"/>
      <c r="Z79" s="334"/>
      <c r="AA79" s="334"/>
    </row>
    <row r="80" spans="4:27">
      <c r="D80" s="335"/>
      <c r="E80" s="335"/>
      <c r="F80" s="335"/>
      <c r="G80" s="335"/>
      <c r="H80" s="335"/>
      <c r="W80" s="334"/>
      <c r="X80" s="334"/>
      <c r="Y80" s="334"/>
      <c r="Z80" s="334"/>
      <c r="AA80" s="334"/>
    </row>
    <row r="81" spans="4:27">
      <c r="D81" s="335"/>
      <c r="E81" s="335"/>
      <c r="F81" s="335"/>
      <c r="G81" s="335"/>
      <c r="H81" s="335"/>
      <c r="W81" s="334"/>
      <c r="X81" s="334"/>
      <c r="Y81" s="334"/>
      <c r="Z81" s="334"/>
      <c r="AA81" s="334"/>
    </row>
    <row r="82" spans="4:27">
      <c r="D82" s="335"/>
      <c r="E82" s="335"/>
      <c r="F82" s="335"/>
      <c r="G82" s="335"/>
      <c r="H82" s="335"/>
      <c r="W82" s="334"/>
      <c r="X82" s="334"/>
      <c r="Y82" s="334"/>
      <c r="Z82" s="334"/>
      <c r="AA82" s="334"/>
    </row>
    <row r="83" spans="4:27">
      <c r="D83" s="335"/>
      <c r="E83" s="335"/>
      <c r="F83" s="335"/>
      <c r="G83" s="335"/>
      <c r="H83" s="335"/>
      <c r="W83" s="334"/>
      <c r="X83" s="334"/>
      <c r="Y83" s="334"/>
      <c r="Z83" s="334"/>
      <c r="AA83" s="334"/>
    </row>
    <row r="84" spans="4:27">
      <c r="D84" s="335"/>
      <c r="E84" s="335"/>
      <c r="F84" s="335"/>
      <c r="G84" s="335"/>
      <c r="H84" s="335"/>
      <c r="W84" s="334"/>
      <c r="X84" s="334"/>
      <c r="Y84" s="334"/>
      <c r="Z84" s="334"/>
      <c r="AA84" s="334"/>
    </row>
    <row r="85" spans="4:27">
      <c r="D85" s="335"/>
      <c r="E85" s="335"/>
      <c r="F85" s="335"/>
      <c r="G85" s="335"/>
      <c r="H85" s="335"/>
      <c r="W85" s="334"/>
      <c r="X85" s="334"/>
      <c r="Y85" s="334"/>
      <c r="Z85" s="334"/>
      <c r="AA85" s="334"/>
    </row>
    <row r="86" spans="4:27">
      <c r="D86" s="335"/>
      <c r="E86" s="335"/>
      <c r="F86" s="335"/>
      <c r="G86" s="335"/>
      <c r="H86" s="335"/>
      <c r="W86" s="334"/>
      <c r="X86" s="334"/>
      <c r="Y86" s="334"/>
      <c r="Z86" s="334"/>
      <c r="AA86" s="334"/>
    </row>
    <row r="87" spans="4:27">
      <c r="D87" s="335"/>
      <c r="E87" s="335"/>
      <c r="F87" s="335"/>
      <c r="G87" s="335"/>
      <c r="H87" s="335"/>
      <c r="W87" s="334"/>
      <c r="X87" s="334"/>
      <c r="Y87" s="334"/>
      <c r="Z87" s="334"/>
      <c r="AA87" s="334"/>
    </row>
    <row r="88" spans="4:27">
      <c r="D88" s="335"/>
      <c r="E88" s="335"/>
      <c r="F88" s="335"/>
      <c r="G88" s="335"/>
      <c r="H88" s="335"/>
      <c r="W88" s="334"/>
      <c r="X88" s="334"/>
      <c r="Y88" s="334"/>
      <c r="Z88" s="334"/>
      <c r="AA88" s="334"/>
    </row>
    <row r="89" spans="4:27">
      <c r="D89" s="335"/>
      <c r="E89" s="335"/>
      <c r="F89" s="335"/>
      <c r="G89" s="335"/>
      <c r="H89" s="335"/>
      <c r="W89" s="334"/>
      <c r="X89" s="334"/>
      <c r="Y89" s="334"/>
      <c r="Z89" s="334"/>
      <c r="AA89" s="334"/>
    </row>
    <row r="90" spans="4:27">
      <c r="D90" s="335"/>
      <c r="E90" s="335"/>
      <c r="F90" s="335"/>
      <c r="G90" s="335"/>
      <c r="H90" s="335"/>
      <c r="W90" s="334"/>
      <c r="X90" s="334"/>
      <c r="Y90" s="334"/>
      <c r="Z90" s="334"/>
      <c r="AA90" s="334"/>
    </row>
    <row r="91" spans="4:27">
      <c r="D91" s="335"/>
      <c r="E91" s="335"/>
      <c r="F91" s="335"/>
      <c r="G91" s="335"/>
      <c r="H91" s="335"/>
      <c r="W91" s="334"/>
      <c r="X91" s="334"/>
      <c r="Y91" s="334"/>
      <c r="Z91" s="334"/>
      <c r="AA91" s="334"/>
    </row>
    <row r="92" spans="4:27">
      <c r="D92" s="335"/>
      <c r="E92" s="335"/>
      <c r="F92" s="335"/>
      <c r="G92" s="335"/>
      <c r="H92" s="335"/>
      <c r="W92" s="334"/>
      <c r="X92" s="334"/>
      <c r="Y92" s="334"/>
      <c r="Z92" s="334"/>
      <c r="AA92" s="334"/>
    </row>
    <row r="93" spans="4:27">
      <c r="D93" s="335"/>
      <c r="E93" s="335"/>
      <c r="F93" s="335"/>
      <c r="G93" s="335"/>
      <c r="H93" s="335"/>
      <c r="W93" s="334"/>
      <c r="X93" s="334"/>
      <c r="Y93" s="334"/>
      <c r="Z93" s="334"/>
      <c r="AA93" s="334"/>
    </row>
    <row r="94" spans="4:27">
      <c r="D94" s="335"/>
      <c r="E94" s="335"/>
      <c r="F94" s="335"/>
      <c r="G94" s="335"/>
      <c r="H94" s="335"/>
      <c r="W94" s="334"/>
      <c r="X94" s="334"/>
      <c r="Y94" s="334"/>
      <c r="Z94" s="334"/>
      <c r="AA94" s="334"/>
    </row>
    <row r="95" spans="4:27">
      <c r="D95" s="335"/>
      <c r="E95" s="335"/>
      <c r="F95" s="335"/>
      <c r="G95" s="335"/>
      <c r="H95" s="335"/>
      <c r="W95" s="334"/>
      <c r="X95" s="334"/>
      <c r="Y95" s="334"/>
      <c r="Z95" s="334"/>
      <c r="AA95" s="334"/>
    </row>
    <row r="96" spans="4:27">
      <c r="D96" s="335"/>
      <c r="E96" s="335"/>
      <c r="F96" s="335"/>
      <c r="G96" s="335"/>
      <c r="H96" s="335"/>
      <c r="W96" s="334"/>
      <c r="X96" s="334"/>
      <c r="Y96" s="334"/>
      <c r="Z96" s="334"/>
      <c r="AA96" s="334"/>
    </row>
    <row r="97" spans="4:27">
      <c r="D97" s="335"/>
      <c r="E97" s="335"/>
      <c r="F97" s="335"/>
      <c r="G97" s="335"/>
      <c r="H97" s="335"/>
      <c r="W97" s="334"/>
      <c r="X97" s="334"/>
      <c r="Y97" s="334"/>
      <c r="Z97" s="334"/>
      <c r="AA97" s="334"/>
    </row>
    <row r="98" spans="4:27">
      <c r="D98" s="335"/>
      <c r="E98" s="335"/>
      <c r="F98" s="335"/>
      <c r="G98" s="335"/>
      <c r="H98" s="335"/>
      <c r="W98" s="334"/>
      <c r="X98" s="334"/>
      <c r="Y98" s="334"/>
      <c r="Z98" s="334"/>
      <c r="AA98" s="334"/>
    </row>
    <row r="99" spans="4:27">
      <c r="D99" s="335"/>
      <c r="E99" s="335"/>
      <c r="F99" s="335"/>
      <c r="G99" s="335"/>
      <c r="H99" s="335"/>
      <c r="W99" s="334"/>
      <c r="X99" s="334"/>
      <c r="Y99" s="334"/>
      <c r="Z99" s="334"/>
      <c r="AA99" s="334"/>
    </row>
    <row r="100" spans="4:27">
      <c r="D100" s="335"/>
      <c r="E100" s="335"/>
      <c r="F100" s="335"/>
      <c r="G100" s="335"/>
      <c r="H100" s="335"/>
      <c r="W100" s="334"/>
      <c r="X100" s="334"/>
      <c r="Y100" s="334"/>
      <c r="Z100" s="334"/>
      <c r="AA100" s="334"/>
    </row>
    <row r="101" spans="4:27">
      <c r="D101" s="335"/>
      <c r="E101" s="335"/>
      <c r="F101" s="335"/>
      <c r="G101" s="335"/>
      <c r="H101" s="335"/>
      <c r="W101" s="334"/>
      <c r="X101" s="334"/>
      <c r="Y101" s="334"/>
      <c r="Z101" s="334"/>
      <c r="AA101" s="334"/>
    </row>
    <row r="102" spans="4:27">
      <c r="D102" s="335"/>
      <c r="E102" s="335"/>
      <c r="F102" s="335"/>
      <c r="G102" s="335"/>
      <c r="H102" s="335"/>
      <c r="W102" s="334"/>
      <c r="X102" s="334"/>
      <c r="Y102" s="334"/>
      <c r="Z102" s="334"/>
      <c r="AA102" s="334"/>
    </row>
    <row r="103" spans="4:27">
      <c r="D103" s="335"/>
      <c r="E103" s="335"/>
      <c r="F103" s="335"/>
      <c r="G103" s="335"/>
      <c r="H103" s="335"/>
      <c r="W103" s="334"/>
      <c r="X103" s="334"/>
      <c r="Y103" s="334"/>
      <c r="Z103" s="334"/>
      <c r="AA103" s="334"/>
    </row>
    <row r="104" spans="4:27">
      <c r="D104" s="335"/>
      <c r="E104" s="335"/>
      <c r="F104" s="335"/>
      <c r="G104" s="335"/>
      <c r="H104" s="335"/>
      <c r="W104" s="334"/>
      <c r="X104" s="334"/>
      <c r="Y104" s="334"/>
      <c r="Z104" s="334"/>
      <c r="AA104" s="334"/>
    </row>
    <row r="105" spans="4:27">
      <c r="D105" s="335"/>
      <c r="E105" s="335"/>
      <c r="F105" s="335"/>
      <c r="G105" s="335"/>
      <c r="H105" s="335"/>
      <c r="W105" s="334"/>
      <c r="X105" s="334"/>
      <c r="Y105" s="334"/>
      <c r="Z105" s="334"/>
      <c r="AA105" s="334"/>
    </row>
    <row r="106" spans="4:27">
      <c r="D106" s="335"/>
      <c r="E106" s="335"/>
      <c r="F106" s="335"/>
      <c r="G106" s="335"/>
      <c r="H106" s="335"/>
      <c r="W106" s="334"/>
      <c r="X106" s="334"/>
      <c r="Y106" s="334"/>
      <c r="Z106" s="334"/>
      <c r="AA106" s="334"/>
    </row>
    <row r="107" spans="4:27">
      <c r="D107" s="335"/>
      <c r="E107" s="335"/>
      <c r="F107" s="335"/>
      <c r="G107" s="335"/>
      <c r="H107" s="335"/>
      <c r="W107" s="334"/>
      <c r="X107" s="334"/>
      <c r="Y107" s="334"/>
      <c r="Z107" s="334"/>
      <c r="AA107" s="334"/>
    </row>
    <row r="108" spans="4:27">
      <c r="D108" s="335"/>
      <c r="E108" s="335"/>
      <c r="F108" s="335"/>
      <c r="G108" s="335"/>
      <c r="H108" s="335"/>
      <c r="W108" s="334"/>
      <c r="X108" s="334"/>
      <c r="Y108" s="334"/>
      <c r="Z108" s="334"/>
      <c r="AA108" s="334"/>
    </row>
    <row r="109" spans="4:27">
      <c r="D109" s="335"/>
      <c r="E109" s="335"/>
      <c r="F109" s="335"/>
      <c r="G109" s="335"/>
      <c r="H109" s="335"/>
      <c r="W109" s="334"/>
      <c r="X109" s="334"/>
      <c r="Y109" s="334"/>
      <c r="Z109" s="334"/>
      <c r="AA109" s="334"/>
    </row>
    <row r="110" spans="4:27">
      <c r="D110" s="335"/>
      <c r="E110" s="335"/>
      <c r="F110" s="335"/>
      <c r="G110" s="335"/>
      <c r="H110" s="335"/>
      <c r="W110" s="334"/>
      <c r="X110" s="334"/>
      <c r="Y110" s="334"/>
      <c r="Z110" s="334"/>
      <c r="AA110" s="334"/>
    </row>
    <row r="111" spans="4:27">
      <c r="D111" s="335"/>
      <c r="E111" s="335"/>
      <c r="F111" s="335"/>
      <c r="G111" s="335"/>
      <c r="H111" s="335"/>
      <c r="W111" s="334"/>
      <c r="X111" s="334"/>
      <c r="Y111" s="334"/>
      <c r="Z111" s="334"/>
      <c r="AA111" s="334"/>
    </row>
    <row r="112" spans="4:27">
      <c r="D112" s="335"/>
      <c r="E112" s="335"/>
      <c r="F112" s="335"/>
      <c r="G112" s="335"/>
      <c r="H112" s="335"/>
      <c r="W112" s="334"/>
      <c r="X112" s="334"/>
      <c r="Y112" s="334"/>
      <c r="Z112" s="334"/>
      <c r="AA112" s="334"/>
    </row>
    <row r="113" spans="4:27">
      <c r="D113" s="335"/>
      <c r="E113" s="335"/>
      <c r="F113" s="335"/>
      <c r="G113" s="335"/>
      <c r="H113" s="335"/>
      <c r="W113" s="334"/>
      <c r="X113" s="334"/>
      <c r="Y113" s="334"/>
      <c r="Z113" s="334"/>
      <c r="AA113" s="334"/>
    </row>
    <row r="114" spans="4:27">
      <c r="D114" s="335"/>
      <c r="E114" s="335"/>
      <c r="F114" s="335"/>
      <c r="G114" s="335"/>
      <c r="H114" s="335"/>
      <c r="W114" s="334"/>
      <c r="X114" s="334"/>
      <c r="Y114" s="334"/>
      <c r="Z114" s="334"/>
      <c r="AA114" s="334"/>
    </row>
    <row r="115" spans="4:27">
      <c r="D115" s="335"/>
      <c r="E115" s="335"/>
      <c r="F115" s="335"/>
      <c r="G115" s="335"/>
      <c r="H115" s="335"/>
      <c r="W115" s="334"/>
      <c r="X115" s="334"/>
      <c r="Y115" s="334"/>
      <c r="Z115" s="334"/>
      <c r="AA115" s="334"/>
    </row>
    <row r="116" spans="4:27">
      <c r="D116" s="335"/>
      <c r="E116" s="335"/>
      <c r="F116" s="335"/>
      <c r="G116" s="335"/>
      <c r="H116" s="335"/>
      <c r="W116" s="334"/>
      <c r="X116" s="334"/>
      <c r="Y116" s="334"/>
      <c r="Z116" s="334"/>
      <c r="AA116" s="334"/>
    </row>
    <row r="117" spans="4:27">
      <c r="D117" s="335"/>
      <c r="E117" s="335"/>
      <c r="F117" s="335"/>
      <c r="G117" s="335"/>
      <c r="H117" s="335"/>
      <c r="W117" s="334"/>
      <c r="X117" s="334"/>
      <c r="Y117" s="334"/>
      <c r="Z117" s="334"/>
      <c r="AA117" s="334"/>
    </row>
    <row r="118" spans="4:27">
      <c r="D118" s="335"/>
      <c r="E118" s="335"/>
      <c r="F118" s="335"/>
      <c r="G118" s="335"/>
      <c r="H118" s="335"/>
      <c r="W118" s="334"/>
      <c r="X118" s="334"/>
      <c r="Y118" s="334"/>
      <c r="Z118" s="334"/>
      <c r="AA118" s="334"/>
    </row>
    <row r="119" spans="4:27">
      <c r="D119" s="335"/>
      <c r="E119" s="335"/>
      <c r="F119" s="335"/>
      <c r="G119" s="335"/>
      <c r="H119" s="335"/>
      <c r="W119" s="334"/>
      <c r="X119" s="334"/>
      <c r="Y119" s="334"/>
      <c r="Z119" s="334"/>
      <c r="AA119" s="334"/>
    </row>
    <row r="120" spans="4:27">
      <c r="D120" s="335"/>
      <c r="E120" s="335"/>
      <c r="F120" s="335"/>
      <c r="G120" s="335"/>
      <c r="H120" s="335"/>
      <c r="W120" s="334"/>
      <c r="X120" s="334"/>
      <c r="Y120" s="334"/>
      <c r="Z120" s="334"/>
      <c r="AA120" s="334"/>
    </row>
    <row r="121" spans="4:27">
      <c r="D121" s="335"/>
      <c r="E121" s="335"/>
      <c r="F121" s="335"/>
      <c r="G121" s="335"/>
      <c r="H121" s="335"/>
      <c r="W121" s="334"/>
      <c r="X121" s="334"/>
      <c r="Y121" s="334"/>
      <c r="Z121" s="334"/>
      <c r="AA121" s="334"/>
    </row>
    <row r="122" spans="4:27">
      <c r="D122" s="335"/>
      <c r="E122" s="335"/>
      <c r="F122" s="335"/>
      <c r="G122" s="335"/>
      <c r="H122" s="335"/>
      <c r="W122" s="334"/>
      <c r="X122" s="334"/>
      <c r="Y122" s="334"/>
      <c r="Z122" s="334"/>
      <c r="AA122" s="334"/>
    </row>
    <row r="123" spans="4:27">
      <c r="D123" s="335"/>
      <c r="E123" s="335"/>
      <c r="F123" s="335"/>
      <c r="G123" s="335"/>
      <c r="H123" s="335"/>
      <c r="W123" s="334"/>
      <c r="X123" s="334"/>
      <c r="Y123" s="334"/>
      <c r="Z123" s="334"/>
      <c r="AA123" s="334"/>
    </row>
    <row r="124" spans="4:27">
      <c r="D124" s="335"/>
      <c r="E124" s="335"/>
      <c r="F124" s="335"/>
      <c r="G124" s="335"/>
      <c r="H124" s="335"/>
      <c r="W124" s="334"/>
      <c r="X124" s="334"/>
      <c r="Y124" s="334"/>
      <c r="Z124" s="334"/>
      <c r="AA124" s="334"/>
    </row>
    <row r="125" spans="4:27">
      <c r="D125" s="335"/>
      <c r="E125" s="335"/>
      <c r="F125" s="335"/>
      <c r="G125" s="335"/>
      <c r="H125" s="335"/>
      <c r="W125" s="334"/>
      <c r="X125" s="334"/>
      <c r="Y125" s="334"/>
      <c r="Z125" s="334"/>
      <c r="AA125" s="334"/>
    </row>
    <row r="126" spans="4:27">
      <c r="D126" s="335"/>
      <c r="E126" s="335"/>
      <c r="F126" s="335"/>
      <c r="G126" s="335"/>
      <c r="H126" s="335"/>
      <c r="W126" s="334"/>
      <c r="X126" s="334"/>
      <c r="Y126" s="334"/>
      <c r="Z126" s="334"/>
      <c r="AA126" s="334"/>
    </row>
    <row r="127" spans="4:27">
      <c r="D127" s="335"/>
      <c r="E127" s="335"/>
      <c r="F127" s="335"/>
      <c r="G127" s="335"/>
      <c r="H127" s="335"/>
      <c r="W127" s="334"/>
      <c r="X127" s="334"/>
      <c r="Y127" s="334"/>
      <c r="Z127" s="334"/>
      <c r="AA127" s="334"/>
    </row>
    <row r="128" spans="4:27">
      <c r="D128" s="335"/>
      <c r="E128" s="335"/>
      <c r="F128" s="335"/>
      <c r="G128" s="335"/>
      <c r="H128" s="335"/>
      <c r="W128" s="334"/>
      <c r="X128" s="334"/>
      <c r="Y128" s="334"/>
      <c r="Z128" s="334"/>
      <c r="AA128" s="334"/>
    </row>
    <row r="129" spans="4:27">
      <c r="D129" s="335"/>
      <c r="E129" s="335"/>
      <c r="F129" s="335"/>
      <c r="G129" s="335"/>
      <c r="H129" s="335"/>
      <c r="W129" s="334"/>
      <c r="X129" s="334"/>
      <c r="Y129" s="334"/>
      <c r="Z129" s="334"/>
      <c r="AA129" s="334"/>
    </row>
    <row r="130" spans="4:27">
      <c r="D130" s="335"/>
      <c r="E130" s="335"/>
      <c r="F130" s="335"/>
      <c r="G130" s="335"/>
      <c r="H130" s="335"/>
      <c r="W130" s="334"/>
      <c r="X130" s="334"/>
      <c r="Y130" s="334"/>
      <c r="Z130" s="334"/>
      <c r="AA130" s="334"/>
    </row>
    <row r="131" spans="4:27"/>
  </sheetData>
  <mergeCells count="1">
    <mergeCell ref="W6:AA6"/>
  </mergeCells>
  <dataValidations count="1">
    <dataValidation type="list" allowBlank="1" showInputMessage="1" showErrorMessage="1" sqref="H31:H130" xr:uid="{208EBB20-3E69-4D4A-971E-0F45298D3C33}">
      <formula1>"Role 1, Role 2, Role 3, Split 1/3 per role"</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7D7E-30B3-46FE-8E16-53F61200AD9D}">
  <sheetPr>
    <tabColor rgb="FFC00000"/>
    <pageSetUpPr autoPageBreaks="0"/>
  </sheetPr>
  <dimension ref="A1:Z14"/>
  <sheetViews>
    <sheetView workbookViewId="0"/>
  </sheetViews>
  <sheetFormatPr defaultColWidth="0" defaultRowHeight="13.5" zeroHeight="1"/>
  <cols>
    <col min="1" max="1" width="1.765625" customWidth="1"/>
    <col min="2" max="3" width="9.23046875" customWidth="1"/>
    <col min="4" max="4" width="22.765625" bestFit="1" customWidth="1"/>
    <col min="5" max="17" width="1.765625" customWidth="1"/>
    <col min="18" max="25" width="9.23046875" customWidth="1"/>
    <col min="26" max="26" width="0" hidden="1" customWidth="1"/>
    <col min="27" max="16384" width="9.23046875" hidden="1"/>
  </cols>
  <sheetData>
    <row r="1" spans="1:25"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5">
      <c r="A3" s="3" t="str">
        <f>Cover!$A$4</f>
        <v>2022/23</v>
      </c>
      <c r="B3" s="3"/>
      <c r="C3" s="3"/>
      <c r="D3" s="2"/>
      <c r="E3" s="2"/>
      <c r="F3" s="2"/>
      <c r="G3" s="2"/>
      <c r="H3" s="2"/>
      <c r="I3" s="2"/>
      <c r="J3" s="2"/>
      <c r="K3" s="2"/>
      <c r="L3" s="2"/>
      <c r="M3" s="2"/>
      <c r="N3" s="2"/>
      <c r="O3" s="2"/>
      <c r="P3" s="2"/>
      <c r="Q3" s="2"/>
      <c r="R3" s="2"/>
      <c r="S3" s="2"/>
      <c r="T3" s="2"/>
      <c r="U3" s="2"/>
      <c r="V3" s="2"/>
      <c r="W3" s="2"/>
      <c r="X3" s="2"/>
      <c r="Y3" s="2"/>
    </row>
    <row r="4" spans="1:25" ht="25.5" thickBot="1">
      <c r="A4" s="28" t="s">
        <v>54</v>
      </c>
      <c r="B4" s="28"/>
      <c r="C4" s="7"/>
      <c r="D4" s="7"/>
      <c r="E4" s="7"/>
      <c r="F4" s="7"/>
      <c r="G4" s="7"/>
      <c r="H4" s="7"/>
      <c r="I4" s="7"/>
      <c r="J4" s="7"/>
      <c r="K4" s="7"/>
      <c r="L4" s="7"/>
      <c r="M4" s="7"/>
      <c r="N4" s="7"/>
      <c r="O4" s="7"/>
      <c r="P4" s="7"/>
      <c r="Q4" s="7"/>
      <c r="R4" s="7"/>
      <c r="S4" s="7"/>
      <c r="T4" s="7"/>
      <c r="U4" s="7"/>
      <c r="V4" s="7"/>
      <c r="W4" s="7"/>
      <c r="X4" s="7"/>
      <c r="Y4" s="7"/>
    </row>
    <row r="5" spans="1:25"/>
    <row r="6" spans="1:25">
      <c r="S6" s="490" t="s">
        <v>235</v>
      </c>
      <c r="T6" s="490"/>
      <c r="U6" s="490"/>
      <c r="V6" s="490"/>
      <c r="W6" s="491"/>
      <c r="X6" s="491"/>
    </row>
    <row r="7" spans="1:25">
      <c r="A7" s="76"/>
      <c r="B7" s="76"/>
      <c r="C7" s="76"/>
      <c r="D7" s="76" t="s">
        <v>637</v>
      </c>
      <c r="E7" s="86" t="s">
        <v>671</v>
      </c>
      <c r="F7" s="86" t="s">
        <v>672</v>
      </c>
      <c r="G7" s="86" t="s">
        <v>673</v>
      </c>
      <c r="H7" s="86" t="s">
        <v>674</v>
      </c>
      <c r="I7" s="86" t="s">
        <v>675</v>
      </c>
      <c r="J7" s="86" t="s">
        <v>676</v>
      </c>
      <c r="K7" s="86" t="s">
        <v>677</v>
      </c>
      <c r="L7" s="86" t="s">
        <v>678</v>
      </c>
      <c r="M7" s="86" t="s">
        <v>679</v>
      </c>
      <c r="N7" s="86" t="s">
        <v>680</v>
      </c>
      <c r="O7" s="86" t="s">
        <v>681</v>
      </c>
      <c r="P7" s="86" t="s">
        <v>682</v>
      </c>
      <c r="Q7" s="86" t="s">
        <v>683</v>
      </c>
      <c r="R7" s="76" t="s">
        <v>211</v>
      </c>
      <c r="S7" s="272" t="s">
        <v>167</v>
      </c>
      <c r="T7" s="272" t="s">
        <v>7</v>
      </c>
      <c r="U7" s="272" t="s">
        <v>168</v>
      </c>
      <c r="V7" s="272" t="s">
        <v>169</v>
      </c>
      <c r="W7" s="272" t="s">
        <v>170</v>
      </c>
      <c r="X7" s="422" t="s">
        <v>234</v>
      </c>
    </row>
    <row r="8" spans="1:25"/>
    <row r="9" spans="1:25" ht="17.5">
      <c r="A9" s="65"/>
      <c r="B9" s="38"/>
      <c r="C9" s="65"/>
      <c r="D9" s="65"/>
      <c r="E9" s="65"/>
      <c r="F9" s="65"/>
      <c r="G9" s="65"/>
      <c r="H9" s="65"/>
      <c r="I9" s="65"/>
      <c r="J9" s="65"/>
      <c r="K9" s="65"/>
      <c r="L9" s="65"/>
      <c r="M9" s="65"/>
      <c r="N9" s="65"/>
      <c r="O9" s="65"/>
      <c r="P9" s="65"/>
      <c r="Q9" s="65"/>
      <c r="R9" s="65"/>
      <c r="S9" s="65"/>
      <c r="T9" s="65"/>
      <c r="U9" s="65"/>
      <c r="V9" s="65"/>
      <c r="W9" s="65"/>
      <c r="X9" s="65"/>
    </row>
    <row r="10" spans="1:25"/>
    <row r="11" spans="1:25">
      <c r="D11" t="s">
        <v>787</v>
      </c>
      <c r="R11" t="s">
        <v>219</v>
      </c>
      <c r="S11" s="334"/>
      <c r="T11" s="334"/>
      <c r="U11" s="334"/>
      <c r="V11" s="334"/>
      <c r="W11" s="334"/>
      <c r="X11" s="323">
        <f>SUM(S11:W11)</f>
        <v>0</v>
      </c>
    </row>
    <row r="12" spans="1:25">
      <c r="D12" t="s">
        <v>788</v>
      </c>
      <c r="R12" t="s">
        <v>219</v>
      </c>
      <c r="S12" s="334"/>
      <c r="T12" s="334"/>
      <c r="U12" s="334"/>
      <c r="V12" s="334"/>
      <c r="W12" s="334"/>
      <c r="X12" s="323">
        <f>SUM(S12:W12)</f>
        <v>0</v>
      </c>
    </row>
    <row r="13" spans="1:25">
      <c r="D13" s="76" t="s">
        <v>789</v>
      </c>
      <c r="R13" s="76" t="s">
        <v>219</v>
      </c>
      <c r="S13" s="336">
        <f>SUM(S11:S12)</f>
        <v>0</v>
      </c>
      <c r="T13" s="336">
        <f>SUM(T11:T12)</f>
        <v>0</v>
      </c>
      <c r="U13" s="336">
        <f>SUM(U11:U12)</f>
        <v>0</v>
      </c>
      <c r="V13" s="336">
        <f>SUM(V11:V12)</f>
        <v>0</v>
      </c>
      <c r="W13" s="336">
        <f>SUM(W11:W12)</f>
        <v>0</v>
      </c>
      <c r="X13" s="336">
        <f t="shared" ref="X13" si="0">SUM(X11:X12)</f>
        <v>0</v>
      </c>
    </row>
    <row r="14" spans="1:25">
      <c r="D14" s="76"/>
      <c r="R14" s="76"/>
    </row>
  </sheetData>
  <mergeCells count="1">
    <mergeCell ref="S6:X6"/>
  </mergeCells>
  <phoneticPr fontId="106" type="noConversion"/>
  <pageMargins left="0.7" right="0.7" top="0.75" bottom="0.75" header="0.3" footer="0.3"/>
  <pageSetup paperSize="9" orientation="portrait" r:id="rId1"/>
  <headerFooter>
    <oddFooter>&amp;C_x000D_&amp;1#&amp;"Calibri"&amp;10&amp;K000000 OFFICIAL-InternalOnly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06EE-FA4B-4BB0-9C04-466F10A43C56}">
  <sheetPr>
    <tabColor rgb="FFC00000"/>
    <pageSetUpPr autoPageBreaks="0"/>
  </sheetPr>
  <dimension ref="A1:AI32"/>
  <sheetViews>
    <sheetView workbookViewId="0"/>
  </sheetViews>
  <sheetFormatPr defaultColWidth="0" defaultRowHeight="13.5" zeroHeight="1"/>
  <cols>
    <col min="1" max="1" width="1.765625" customWidth="1"/>
    <col min="2" max="3" width="9.23046875" customWidth="1"/>
    <col min="4" max="4" width="49.23046875" bestFit="1" customWidth="1"/>
    <col min="5" max="17" width="1.765625" customWidth="1"/>
    <col min="18" max="24" width="9.23046875" customWidth="1"/>
    <col min="25" max="28" width="9.23046875" hidden="1" customWidth="1"/>
    <col min="29" max="35" width="0" hidden="1" customWidth="1"/>
    <col min="3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55</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ht="14.5">
      <c r="A7" s="81"/>
      <c r="B7" s="81"/>
      <c r="C7" s="81"/>
      <c r="D7" s="76" t="s">
        <v>637</v>
      </c>
      <c r="E7" s="82" t="s">
        <v>671</v>
      </c>
      <c r="F7" s="82" t="s">
        <v>672</v>
      </c>
      <c r="G7" s="82" t="s">
        <v>673</v>
      </c>
      <c r="H7" s="82" t="s">
        <v>674</v>
      </c>
      <c r="I7" s="82" t="s">
        <v>675</v>
      </c>
      <c r="J7" s="82" t="s">
        <v>676</v>
      </c>
      <c r="K7" s="82" t="s">
        <v>677</v>
      </c>
      <c r="L7" s="82" t="s">
        <v>678</v>
      </c>
      <c r="M7" s="82" t="s">
        <v>679</v>
      </c>
      <c r="N7" s="82" t="s">
        <v>680</v>
      </c>
      <c r="O7" s="82" t="s">
        <v>681</v>
      </c>
      <c r="P7" s="82" t="s">
        <v>682</v>
      </c>
      <c r="Q7" s="82" t="s">
        <v>683</v>
      </c>
      <c r="R7" s="81" t="s">
        <v>211</v>
      </c>
      <c r="S7" s="272" t="s">
        <v>167</v>
      </c>
      <c r="T7" s="272" t="s">
        <v>7</v>
      </c>
      <c r="U7" s="272" t="s">
        <v>168</v>
      </c>
      <c r="V7" s="272" t="s">
        <v>169</v>
      </c>
      <c r="W7" s="272" t="s">
        <v>170</v>
      </c>
    </row>
    <row r="8" spans="1:24" ht="14.5">
      <c r="E8" s="81"/>
      <c r="F8" s="81"/>
      <c r="G8" s="81"/>
      <c r="H8" s="81"/>
    </row>
    <row r="9" spans="1:24" ht="18">
      <c r="A9" s="29"/>
      <c r="B9" s="30"/>
      <c r="C9" s="29"/>
      <c r="D9" s="29"/>
      <c r="E9" s="29"/>
      <c r="F9" s="29"/>
      <c r="G9" s="29"/>
      <c r="H9" s="29"/>
      <c r="I9" s="29"/>
      <c r="J9" s="29"/>
      <c r="K9" s="29"/>
      <c r="L9" s="29"/>
      <c r="M9" s="29"/>
      <c r="N9" s="29"/>
      <c r="O9" s="29"/>
      <c r="P9" s="29"/>
      <c r="Q9" s="29"/>
      <c r="R9" s="29"/>
      <c r="S9" s="29"/>
      <c r="T9" s="29"/>
      <c r="U9" s="29"/>
      <c r="V9" s="29"/>
      <c r="W9" s="29"/>
    </row>
    <row r="10" spans="1:24"/>
    <row r="11" spans="1:24">
      <c r="D11" t="s">
        <v>790</v>
      </c>
      <c r="R11" t="s">
        <v>219</v>
      </c>
      <c r="S11" s="411"/>
      <c r="T11" s="411"/>
      <c r="U11" s="411"/>
      <c r="V11" s="411"/>
      <c r="W11" s="411"/>
    </row>
    <row r="12" spans="1:24">
      <c r="D12" t="s">
        <v>791</v>
      </c>
      <c r="R12" t="s">
        <v>219</v>
      </c>
      <c r="S12" s="411"/>
      <c r="T12" s="411"/>
      <c r="U12" s="411"/>
      <c r="V12" s="411"/>
      <c r="W12" s="411"/>
    </row>
    <row r="13" spans="1:24"/>
    <row r="14" spans="1:24">
      <c r="D14" s="76" t="s">
        <v>748</v>
      </c>
    </row>
    <row r="15" spans="1:24">
      <c r="D15" s="335"/>
      <c r="R15" t="s">
        <v>219</v>
      </c>
      <c r="S15" s="411"/>
      <c r="T15" s="411"/>
      <c r="U15" s="411"/>
      <c r="V15" s="411"/>
      <c r="W15" s="411"/>
    </row>
    <row r="16" spans="1:24">
      <c r="D16" s="335"/>
      <c r="R16" t="s">
        <v>219</v>
      </c>
      <c r="S16" s="411"/>
      <c r="T16" s="411"/>
      <c r="U16" s="411"/>
      <c r="V16" s="411"/>
      <c r="W16" s="411"/>
    </row>
    <row r="17" spans="4:23">
      <c r="D17" s="335"/>
      <c r="R17" t="s">
        <v>219</v>
      </c>
      <c r="S17" s="411"/>
      <c r="T17" s="411"/>
      <c r="U17" s="411"/>
      <c r="V17" s="411"/>
      <c r="W17" s="411"/>
    </row>
    <row r="18" spans="4:23">
      <c r="D18" s="335"/>
      <c r="R18" t="s">
        <v>219</v>
      </c>
      <c r="S18" s="411"/>
      <c r="T18" s="411"/>
      <c r="U18" s="411"/>
      <c r="V18" s="411"/>
      <c r="W18" s="411"/>
    </row>
    <row r="19" spans="4:23">
      <c r="D19" s="335"/>
      <c r="R19" t="s">
        <v>219</v>
      </c>
      <c r="S19" s="411"/>
      <c r="T19" s="411"/>
      <c r="U19" s="411"/>
      <c r="V19" s="411"/>
      <c r="W19" s="411"/>
    </row>
    <row r="20" spans="4:23">
      <c r="D20" s="335"/>
      <c r="R20" t="s">
        <v>219</v>
      </c>
      <c r="S20" s="411"/>
      <c r="T20" s="411"/>
      <c r="U20" s="411"/>
      <c r="V20" s="411"/>
      <c r="W20" s="411"/>
    </row>
    <row r="21" spans="4:23">
      <c r="D21" s="335"/>
      <c r="R21" t="s">
        <v>219</v>
      </c>
      <c r="S21" s="411"/>
      <c r="T21" s="411"/>
      <c r="U21" s="411"/>
      <c r="V21" s="411"/>
      <c r="W21" s="411"/>
    </row>
    <row r="22" spans="4:23">
      <c r="D22" s="335"/>
      <c r="R22" t="s">
        <v>219</v>
      </c>
      <c r="S22" s="411"/>
      <c r="T22" s="411"/>
      <c r="U22" s="411"/>
      <c r="V22" s="411"/>
      <c r="W22" s="411"/>
    </row>
    <row r="23" spans="4:23">
      <c r="D23" s="335"/>
      <c r="R23" t="s">
        <v>219</v>
      </c>
      <c r="S23" s="411"/>
      <c r="T23" s="411"/>
      <c r="U23" s="411"/>
      <c r="V23" s="411"/>
      <c r="W23" s="411"/>
    </row>
    <row r="24" spans="4:23">
      <c r="D24" s="335"/>
      <c r="R24" t="s">
        <v>219</v>
      </c>
      <c r="S24" s="411"/>
      <c r="T24" s="411"/>
      <c r="U24" s="411"/>
      <c r="V24" s="411"/>
      <c r="W24" s="411"/>
    </row>
    <row r="25" spans="4:23">
      <c r="D25" s="335"/>
      <c r="R25" t="s">
        <v>219</v>
      </c>
      <c r="S25" s="411"/>
      <c r="T25" s="411"/>
      <c r="U25" s="411"/>
      <c r="V25" s="411"/>
      <c r="W25" s="411"/>
    </row>
    <row r="26" spans="4:23">
      <c r="D26" s="335"/>
      <c r="R26" t="s">
        <v>219</v>
      </c>
      <c r="S26" s="411"/>
      <c r="T26" s="411"/>
      <c r="U26" s="411"/>
      <c r="V26" s="411"/>
      <c r="W26" s="411"/>
    </row>
    <row r="27" spans="4:23">
      <c r="D27" s="335"/>
      <c r="R27" t="s">
        <v>219</v>
      </c>
      <c r="S27" s="411"/>
      <c r="T27" s="411"/>
      <c r="U27" s="411"/>
      <c r="V27" s="411"/>
      <c r="W27" s="411"/>
    </row>
    <row r="28" spans="4:23">
      <c r="D28" s="335"/>
      <c r="R28" t="s">
        <v>219</v>
      </c>
      <c r="S28" s="411"/>
      <c r="T28" s="411"/>
      <c r="U28" s="411"/>
      <c r="V28" s="411"/>
      <c r="W28" s="411"/>
    </row>
    <row r="29" spans="4:23">
      <c r="D29" s="335"/>
      <c r="R29" t="s">
        <v>219</v>
      </c>
      <c r="S29" s="411"/>
      <c r="T29" s="411"/>
      <c r="U29" s="411"/>
      <c r="V29" s="411"/>
      <c r="W29" s="411"/>
    </row>
    <row r="30" spans="4:23">
      <c r="D30" s="335"/>
      <c r="R30" t="s">
        <v>219</v>
      </c>
      <c r="S30" s="411"/>
      <c r="T30" s="411"/>
      <c r="U30" s="411"/>
      <c r="V30" s="411"/>
      <c r="W30" s="411"/>
    </row>
    <row r="31" spans="4:23">
      <c r="D31" s="76" t="s">
        <v>707</v>
      </c>
      <c r="E31" s="76"/>
      <c r="F31" s="76"/>
      <c r="G31" s="76"/>
      <c r="H31" s="76"/>
      <c r="I31" s="76"/>
      <c r="J31" s="76"/>
      <c r="K31" s="76"/>
      <c r="L31" s="76"/>
      <c r="M31" s="76"/>
      <c r="N31" s="76"/>
      <c r="O31" s="76"/>
      <c r="P31" s="76"/>
      <c r="Q31" s="76"/>
      <c r="R31" s="76" t="s">
        <v>219</v>
      </c>
      <c r="S31" s="416">
        <f>SUM(S11:S12,S15:S30)</f>
        <v>0</v>
      </c>
      <c r="T31" s="416">
        <f t="shared" ref="T31:W31" si="0">SUM(T11:T12,T15:T30)</f>
        <v>0</v>
      </c>
      <c r="U31" s="416">
        <f t="shared" si="0"/>
        <v>0</v>
      </c>
      <c r="V31" s="416">
        <f t="shared" si="0"/>
        <v>0</v>
      </c>
      <c r="W31" s="416">
        <f t="shared" si="0"/>
        <v>0</v>
      </c>
    </row>
    <row r="32"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7E6B-D286-4EFE-90D1-E9AE5D1F05AE}">
  <sheetPr>
    <tabColor rgb="FFC00000"/>
    <pageSetUpPr autoPageBreaks="0"/>
  </sheetPr>
  <dimension ref="A1:AI14"/>
  <sheetViews>
    <sheetView workbookViewId="0"/>
  </sheetViews>
  <sheetFormatPr defaultColWidth="0" defaultRowHeight="13.5" customHeight="1" zeroHeight="1"/>
  <cols>
    <col min="1" max="1" width="1.765625" customWidth="1"/>
    <col min="2" max="3" width="9.23046875" customWidth="1"/>
    <col min="4" max="4" width="49.23046875" bestFit="1" customWidth="1"/>
    <col min="5" max="17" width="1.765625" customWidth="1"/>
    <col min="18" max="24" width="9.23046875" customWidth="1"/>
    <col min="25" max="28" width="9.23046875" hidden="1" customWidth="1"/>
    <col min="29" max="35" width="0" hidden="1" customWidth="1"/>
    <col min="3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56</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ht="14.5">
      <c r="A7" s="81"/>
      <c r="B7" s="81"/>
      <c r="C7" s="81"/>
      <c r="D7" s="76" t="s">
        <v>637</v>
      </c>
      <c r="E7" s="82" t="s">
        <v>671</v>
      </c>
      <c r="F7" s="82" t="s">
        <v>672</v>
      </c>
      <c r="G7" s="82" t="s">
        <v>673</v>
      </c>
      <c r="H7" s="82" t="s">
        <v>674</v>
      </c>
      <c r="I7" s="82" t="s">
        <v>675</v>
      </c>
      <c r="J7" s="82" t="s">
        <v>676</v>
      </c>
      <c r="K7" s="82" t="s">
        <v>677</v>
      </c>
      <c r="L7" s="82" t="s">
        <v>678</v>
      </c>
      <c r="M7" s="82" t="s">
        <v>679</v>
      </c>
      <c r="N7" s="82" t="s">
        <v>680</v>
      </c>
      <c r="O7" s="82" t="s">
        <v>681</v>
      </c>
      <c r="P7" s="82" t="s">
        <v>682</v>
      </c>
      <c r="Q7" s="82" t="s">
        <v>683</v>
      </c>
      <c r="R7" s="81" t="s">
        <v>211</v>
      </c>
      <c r="S7" s="272" t="s">
        <v>167</v>
      </c>
      <c r="T7" s="272" t="s">
        <v>7</v>
      </c>
      <c r="U7" s="272" t="s">
        <v>168</v>
      </c>
      <c r="V7" s="272" t="s">
        <v>169</v>
      </c>
      <c r="W7" s="272" t="s">
        <v>170</v>
      </c>
    </row>
    <row r="8" spans="1:24" ht="14.5">
      <c r="E8" s="81"/>
      <c r="F8" s="81"/>
      <c r="G8" s="81"/>
      <c r="H8" s="81"/>
    </row>
    <row r="9" spans="1:24" ht="18">
      <c r="A9" s="29"/>
      <c r="B9" s="30"/>
      <c r="C9" s="29"/>
      <c r="D9" s="29"/>
      <c r="E9" s="29"/>
      <c r="F9" s="29"/>
      <c r="G9" s="29"/>
      <c r="H9" s="29"/>
      <c r="I9" s="29"/>
      <c r="J9" s="29"/>
      <c r="K9" s="29"/>
      <c r="L9" s="29"/>
      <c r="M9" s="29"/>
      <c r="N9" s="29"/>
      <c r="O9" s="29"/>
      <c r="P9" s="29"/>
      <c r="Q9" s="29"/>
      <c r="R9" s="29"/>
      <c r="S9" s="29"/>
      <c r="T9" s="29"/>
      <c r="U9" s="29"/>
      <c r="V9" s="29"/>
      <c r="W9" s="29"/>
    </row>
    <row r="10" spans="1:24"/>
    <row r="11" spans="1:24">
      <c r="D11" t="s">
        <v>792</v>
      </c>
      <c r="R11" t="s">
        <v>219</v>
      </c>
      <c r="S11" s="411"/>
      <c r="T11" s="411"/>
      <c r="U11" s="411"/>
      <c r="V11" s="411"/>
      <c r="W11" s="411"/>
    </row>
    <row r="12" spans="1:24">
      <c r="D12" t="s">
        <v>793</v>
      </c>
      <c r="R12" t="s">
        <v>219</v>
      </c>
      <c r="S12" s="411"/>
      <c r="T12" s="411"/>
      <c r="U12" s="411"/>
      <c r="V12" s="411"/>
      <c r="W12" s="411"/>
    </row>
    <row r="13" spans="1:24">
      <c r="D13" s="76" t="s">
        <v>794</v>
      </c>
      <c r="R13" s="76" t="s">
        <v>219</v>
      </c>
      <c r="S13" s="416">
        <f>SUM(S11:S12)</f>
        <v>0</v>
      </c>
      <c r="T13" s="416">
        <f t="shared" ref="T13:W13" si="0">SUM(T11:T12)</f>
        <v>0</v>
      </c>
      <c r="U13" s="416">
        <f t="shared" si="0"/>
        <v>0</v>
      </c>
      <c r="V13" s="416">
        <f t="shared" si="0"/>
        <v>0</v>
      </c>
      <c r="W13" s="416">
        <f t="shared" si="0"/>
        <v>0</v>
      </c>
    </row>
    <row r="14" spans="1:24"/>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BEC-EFA3-49AD-B69A-7DD3421673AA}">
  <sheetPr>
    <tabColor rgb="FFC00000"/>
    <pageSetUpPr autoPageBreaks="0"/>
  </sheetPr>
  <dimension ref="A1:AI15"/>
  <sheetViews>
    <sheetView workbookViewId="0"/>
  </sheetViews>
  <sheetFormatPr defaultColWidth="0" defaultRowHeight="13.5" customHeight="1" zeroHeight="1"/>
  <cols>
    <col min="1" max="1" width="1.765625" customWidth="1"/>
    <col min="2" max="3" width="9.23046875" customWidth="1"/>
    <col min="4" max="4" width="49.23046875" bestFit="1" customWidth="1"/>
    <col min="5" max="17" width="1.765625" customWidth="1"/>
    <col min="18" max="24" width="9.23046875" customWidth="1"/>
    <col min="25" max="28" width="9.23046875" hidden="1" customWidth="1"/>
    <col min="29" max="35" width="0" hidden="1" customWidth="1"/>
    <col min="3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57</v>
      </c>
      <c r="B4" s="28"/>
      <c r="C4" s="7"/>
      <c r="D4" s="7"/>
      <c r="E4" s="7"/>
      <c r="F4" s="7"/>
      <c r="G4" s="7"/>
      <c r="H4" s="7"/>
      <c r="I4" s="7"/>
      <c r="J4" s="7"/>
      <c r="K4" s="7"/>
      <c r="L4" s="7"/>
      <c r="M4" s="7"/>
      <c r="N4" s="7"/>
      <c r="O4" s="7"/>
      <c r="P4" s="7"/>
      <c r="Q4" s="7"/>
      <c r="R4" s="7"/>
      <c r="S4" s="7"/>
      <c r="T4" s="7"/>
      <c r="U4" s="7"/>
      <c r="V4" s="7"/>
      <c r="W4" s="7"/>
      <c r="X4" s="7"/>
    </row>
    <row r="5" spans="1:24"/>
    <row r="6" spans="1:24">
      <c r="S6" s="485" t="s">
        <v>235</v>
      </c>
      <c r="T6" s="486"/>
      <c r="U6" s="486"/>
      <c r="V6" s="486"/>
      <c r="W6" s="487"/>
    </row>
    <row r="7" spans="1:24" ht="14.5">
      <c r="A7" s="81"/>
      <c r="B7" s="81"/>
      <c r="C7" s="81"/>
      <c r="D7" s="76" t="s">
        <v>637</v>
      </c>
      <c r="E7" s="82" t="s">
        <v>671</v>
      </c>
      <c r="F7" s="82" t="s">
        <v>672</v>
      </c>
      <c r="G7" s="82" t="s">
        <v>673</v>
      </c>
      <c r="H7" s="82" t="s">
        <v>674</v>
      </c>
      <c r="I7" s="82" t="s">
        <v>675</v>
      </c>
      <c r="J7" s="82" t="s">
        <v>676</v>
      </c>
      <c r="K7" s="82" t="s">
        <v>677</v>
      </c>
      <c r="L7" s="82" t="s">
        <v>678</v>
      </c>
      <c r="M7" s="82" t="s">
        <v>679</v>
      </c>
      <c r="N7" s="82" t="s">
        <v>680</v>
      </c>
      <c r="O7" s="82" t="s">
        <v>681</v>
      </c>
      <c r="P7" s="82" t="s">
        <v>682</v>
      </c>
      <c r="Q7" s="82" t="s">
        <v>683</v>
      </c>
      <c r="R7" s="81" t="s">
        <v>211</v>
      </c>
      <c r="S7" s="272" t="s">
        <v>167</v>
      </c>
      <c r="T7" s="272" t="s">
        <v>7</v>
      </c>
      <c r="U7" s="272" t="s">
        <v>168</v>
      </c>
      <c r="V7" s="272" t="s">
        <v>169</v>
      </c>
      <c r="W7" s="272" t="s">
        <v>170</v>
      </c>
    </row>
    <row r="8" spans="1:24" ht="14.5">
      <c r="E8" s="81"/>
      <c r="F8" s="81"/>
      <c r="G8" s="81"/>
      <c r="H8" s="81"/>
    </row>
    <row r="9" spans="1:24" ht="18">
      <c r="A9" s="29"/>
      <c r="B9" s="30"/>
      <c r="C9" s="29"/>
      <c r="D9" s="29"/>
      <c r="E9" s="29"/>
      <c r="F9" s="29"/>
      <c r="G9" s="29"/>
      <c r="H9" s="29"/>
      <c r="I9" s="29"/>
      <c r="J9" s="29"/>
      <c r="K9" s="29"/>
      <c r="L9" s="29"/>
      <c r="M9" s="29"/>
      <c r="N9" s="29"/>
      <c r="O9" s="29"/>
      <c r="P9" s="29"/>
      <c r="Q9" s="29"/>
      <c r="R9" s="29"/>
      <c r="S9" s="29"/>
      <c r="T9" s="29"/>
      <c r="U9" s="29"/>
      <c r="V9" s="29"/>
      <c r="W9" s="29"/>
    </row>
    <row r="10" spans="1:24"/>
    <row r="11" spans="1:24">
      <c r="D11" t="s">
        <v>795</v>
      </c>
      <c r="R11" t="s">
        <v>219</v>
      </c>
      <c r="S11" s="423">
        <f>'7.3 NIA'!V57</f>
        <v>0</v>
      </c>
      <c r="T11" s="423">
        <f>'7.3 NIA'!W57</f>
        <v>0</v>
      </c>
      <c r="U11" s="423">
        <f>'7.3 NIA'!X57</f>
        <v>0</v>
      </c>
      <c r="V11" s="423">
        <f>'7.3 NIA'!Y57</f>
        <v>0</v>
      </c>
      <c r="W11" s="423">
        <f>'7.3 NIA'!Z57</f>
        <v>0</v>
      </c>
    </row>
    <row r="12" spans="1:24">
      <c r="D12" t="s">
        <v>796</v>
      </c>
      <c r="R12" t="s">
        <v>219</v>
      </c>
      <c r="S12" s="423">
        <f>'7.5 NIC'!AD14</f>
        <v>0</v>
      </c>
      <c r="T12" s="423">
        <f>'7.5 NIC'!AE14</f>
        <v>0</v>
      </c>
      <c r="U12" s="423">
        <f>'7.5 NIC'!AF14</f>
        <v>0</v>
      </c>
      <c r="V12" s="423">
        <f>'7.5 NIC'!AG14</f>
        <v>0</v>
      </c>
      <c r="W12" s="423">
        <f>'7.5 NIC'!AH14</f>
        <v>0</v>
      </c>
    </row>
    <row r="13" spans="1:24">
      <c r="D13" t="s">
        <v>797</v>
      </c>
      <c r="R13" t="s">
        <v>219</v>
      </c>
      <c r="S13" s="423">
        <f>'7.6 SIF'!W14</f>
        <v>0</v>
      </c>
      <c r="T13" s="423">
        <f>'7.6 SIF'!X14</f>
        <v>0</v>
      </c>
      <c r="U13" s="423">
        <f>'7.6 SIF'!Y14</f>
        <v>0</v>
      </c>
      <c r="V13" s="423">
        <f>'7.6 SIF'!Z14</f>
        <v>0</v>
      </c>
      <c r="W13" s="423">
        <f>'7.6 SIF'!AA14</f>
        <v>0</v>
      </c>
    </row>
    <row r="14" spans="1:24">
      <c r="D14" s="76" t="s">
        <v>234</v>
      </c>
      <c r="R14" s="76" t="s">
        <v>219</v>
      </c>
      <c r="S14" s="416">
        <f>SUM(S11:S13)</f>
        <v>0</v>
      </c>
      <c r="T14" s="416">
        <f t="shared" ref="T14:W14" si="0">SUM(T11:T13)</f>
        <v>0</v>
      </c>
      <c r="U14" s="416">
        <f t="shared" si="0"/>
        <v>0</v>
      </c>
      <c r="V14" s="416">
        <f t="shared" si="0"/>
        <v>0</v>
      </c>
      <c r="W14" s="416">
        <f t="shared" si="0"/>
        <v>0</v>
      </c>
    </row>
    <row r="15" spans="1:24"/>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87E4-C26C-49FE-B217-56D03E4BA01A}">
  <sheetPr>
    <tabColor rgb="FF7030A0"/>
    <pageSetUpPr autoPageBreaks="0"/>
  </sheetPr>
  <dimension ref="A1:AI45"/>
  <sheetViews>
    <sheetView zoomScaleNormal="100" workbookViewId="0"/>
  </sheetViews>
  <sheetFormatPr defaultColWidth="0" defaultRowHeight="0" customHeight="1" zeroHeight="1"/>
  <cols>
    <col min="1" max="1" width="1.765625" customWidth="1"/>
    <col min="2" max="3" width="9.23046875" customWidth="1"/>
    <col min="4" max="4" width="49.23046875" bestFit="1" customWidth="1"/>
    <col min="5" max="17" width="1.765625" customWidth="1"/>
    <col min="18" max="24" width="9.23046875" customWidth="1"/>
    <col min="25" max="28" width="9.23046875" hidden="1" customWidth="1"/>
    <col min="29" max="35" width="0" hidden="1" customWidth="1"/>
    <col min="36" max="16384" width="9.23046875" hidden="1"/>
  </cols>
  <sheetData>
    <row r="1" spans="1:24"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8" t="s">
        <v>59</v>
      </c>
      <c r="B4" s="28"/>
      <c r="C4" s="7"/>
      <c r="D4" s="7"/>
      <c r="E4" s="7"/>
      <c r="F4" s="7"/>
      <c r="G4" s="7"/>
      <c r="H4" s="7"/>
      <c r="I4" s="7"/>
      <c r="J4" s="7"/>
      <c r="K4" s="7"/>
      <c r="L4" s="7"/>
      <c r="M4" s="7"/>
      <c r="N4" s="7"/>
      <c r="O4" s="7"/>
      <c r="P4" s="7"/>
      <c r="Q4" s="7"/>
      <c r="R4" s="7"/>
      <c r="S4" s="7"/>
      <c r="T4" s="7"/>
      <c r="U4" s="7"/>
      <c r="V4" s="7"/>
      <c r="W4" s="7"/>
      <c r="X4" s="7"/>
    </row>
    <row r="5" spans="1:24" ht="13.5"/>
    <row r="6" spans="1:24" ht="13.5">
      <c r="S6" s="485" t="s">
        <v>235</v>
      </c>
      <c r="T6" s="486"/>
      <c r="U6" s="486"/>
      <c r="V6" s="486"/>
      <c r="W6" s="487"/>
    </row>
    <row r="7" spans="1:24" ht="14.5">
      <c r="A7" s="81"/>
      <c r="B7" s="81"/>
      <c r="C7" s="81"/>
      <c r="D7" s="76" t="s">
        <v>637</v>
      </c>
      <c r="E7" s="82" t="s">
        <v>671</v>
      </c>
      <c r="F7" s="82" t="s">
        <v>672</v>
      </c>
      <c r="G7" s="82" t="s">
        <v>673</v>
      </c>
      <c r="H7" s="82" t="s">
        <v>674</v>
      </c>
      <c r="I7" s="82" t="s">
        <v>675</v>
      </c>
      <c r="J7" s="82" t="s">
        <v>676</v>
      </c>
      <c r="K7" s="82" t="s">
        <v>677</v>
      </c>
      <c r="L7" s="82" t="s">
        <v>678</v>
      </c>
      <c r="M7" s="82" t="s">
        <v>679</v>
      </c>
      <c r="N7" s="82" t="s">
        <v>680</v>
      </c>
      <c r="O7" s="82" t="s">
        <v>681</v>
      </c>
      <c r="P7" s="82" t="s">
        <v>682</v>
      </c>
      <c r="Q7" s="82" t="s">
        <v>683</v>
      </c>
      <c r="R7" s="81" t="s">
        <v>211</v>
      </c>
      <c r="S7" s="272" t="s">
        <v>167</v>
      </c>
      <c r="T7" s="272" t="s">
        <v>7</v>
      </c>
      <c r="U7" s="272" t="s">
        <v>168</v>
      </c>
      <c r="V7" s="272" t="s">
        <v>169</v>
      </c>
      <c r="W7" s="272" t="s">
        <v>170</v>
      </c>
    </row>
    <row r="8" spans="1:24" ht="14.5">
      <c r="E8" s="81"/>
      <c r="F8" s="81"/>
      <c r="G8" s="81"/>
      <c r="H8" s="81"/>
    </row>
    <row r="9" spans="1:24" ht="18">
      <c r="A9" s="29"/>
      <c r="B9" s="30"/>
      <c r="C9" s="29"/>
      <c r="D9" s="29"/>
      <c r="E9" s="29"/>
      <c r="F9" s="29"/>
      <c r="G9" s="29"/>
      <c r="H9" s="29"/>
      <c r="I9" s="29"/>
      <c r="J9" s="29"/>
      <c r="K9" s="29"/>
      <c r="L9" s="29"/>
      <c r="M9" s="29"/>
      <c r="N9" s="29"/>
      <c r="O9" s="29"/>
      <c r="P9" s="29"/>
      <c r="Q9" s="29"/>
      <c r="R9" s="29"/>
      <c r="S9" s="29"/>
      <c r="T9" s="29"/>
      <c r="U9" s="29"/>
      <c r="V9" s="29"/>
      <c r="W9" s="29"/>
    </row>
    <row r="10" spans="1:24" ht="13.5"/>
    <row r="11" spans="1:24" ht="13.5">
      <c r="D11" s="76" t="s">
        <v>798</v>
      </c>
    </row>
    <row r="12" spans="1:24" ht="13.5">
      <c r="D12" s="335" t="s">
        <v>799</v>
      </c>
      <c r="R12" t="s">
        <v>219</v>
      </c>
      <c r="S12" s="411"/>
      <c r="T12" s="411"/>
      <c r="U12" s="411"/>
      <c r="V12" s="411"/>
      <c r="W12" s="411"/>
    </row>
    <row r="13" spans="1:24" ht="13.5">
      <c r="D13" s="335" t="s">
        <v>800</v>
      </c>
      <c r="R13" t="s">
        <v>219</v>
      </c>
      <c r="S13" s="411"/>
      <c r="T13" s="411"/>
      <c r="U13" s="411"/>
      <c r="V13" s="411"/>
      <c r="W13" s="411"/>
    </row>
    <row r="14" spans="1:24" ht="13.5">
      <c r="D14" s="335"/>
      <c r="R14" t="s">
        <v>219</v>
      </c>
      <c r="S14" s="411"/>
      <c r="T14" s="411"/>
      <c r="U14" s="411"/>
      <c r="V14" s="411"/>
      <c r="W14" s="411"/>
    </row>
    <row r="15" spans="1:24" ht="13.5">
      <c r="D15" s="335"/>
      <c r="R15" t="s">
        <v>219</v>
      </c>
      <c r="S15" s="411"/>
      <c r="T15" s="411"/>
      <c r="U15" s="411"/>
      <c r="V15" s="411"/>
      <c r="W15" s="411"/>
    </row>
    <row r="16" spans="1:24" ht="13.5">
      <c r="D16" s="335"/>
      <c r="R16" t="s">
        <v>219</v>
      </c>
      <c r="S16" s="411"/>
      <c r="T16" s="411"/>
      <c r="U16" s="411"/>
      <c r="V16" s="411"/>
      <c r="W16" s="411"/>
    </row>
    <row r="17" spans="4:23" ht="13.5">
      <c r="D17" s="335"/>
      <c r="R17" t="s">
        <v>219</v>
      </c>
      <c r="S17" s="411"/>
      <c r="T17" s="411"/>
      <c r="U17" s="411"/>
      <c r="V17" s="411"/>
      <c r="W17" s="411"/>
    </row>
    <row r="18" spans="4:23" ht="13.5">
      <c r="D18" s="335"/>
      <c r="R18" t="s">
        <v>219</v>
      </c>
      <c r="S18" s="411"/>
      <c r="T18" s="411"/>
      <c r="U18" s="411"/>
      <c r="V18" s="411"/>
      <c r="W18" s="411"/>
    </row>
    <row r="19" spans="4:23" ht="13.5">
      <c r="D19" s="335"/>
      <c r="R19" t="s">
        <v>219</v>
      </c>
      <c r="S19" s="411"/>
      <c r="T19" s="411"/>
      <c r="U19" s="411"/>
      <c r="V19" s="411"/>
      <c r="W19" s="411"/>
    </row>
    <row r="20" spans="4:23" ht="13.5">
      <c r="D20" s="335"/>
      <c r="R20" t="s">
        <v>219</v>
      </c>
      <c r="S20" s="411"/>
      <c r="T20" s="411"/>
      <c r="U20" s="411"/>
      <c r="V20" s="411"/>
      <c r="W20" s="411"/>
    </row>
    <row r="21" spans="4:23" ht="13.5">
      <c r="D21" s="335"/>
      <c r="R21" t="s">
        <v>219</v>
      </c>
      <c r="S21" s="411"/>
      <c r="T21" s="411"/>
      <c r="U21" s="411"/>
      <c r="V21" s="411"/>
      <c r="W21" s="411"/>
    </row>
    <row r="22" spans="4:23" ht="13.5">
      <c r="D22" s="76" t="s">
        <v>707</v>
      </c>
      <c r="R22" s="76" t="s">
        <v>219</v>
      </c>
      <c r="S22" s="416">
        <f>SUM(S12:S21)</f>
        <v>0</v>
      </c>
      <c r="T22" s="416">
        <f>SUM(T12:T21)</f>
        <v>0</v>
      </c>
      <c r="U22" s="416">
        <f>SUM(U12:U21)</f>
        <v>0</v>
      </c>
      <c r="V22" s="416">
        <f>SUM(V12:V21)</f>
        <v>0</v>
      </c>
      <c r="W22" s="416">
        <f>SUM(W12:W21)</f>
        <v>0</v>
      </c>
    </row>
    <row r="23" spans="4:23" ht="13.5"/>
    <row r="24" spans="4:23" ht="13.5">
      <c r="D24" s="76" t="s">
        <v>801</v>
      </c>
    </row>
    <row r="25" spans="4:23" ht="13.5">
      <c r="D25" s="335" t="s">
        <v>802</v>
      </c>
      <c r="R25" t="s">
        <v>219</v>
      </c>
      <c r="S25" s="411"/>
      <c r="T25" s="411"/>
      <c r="U25" s="411"/>
      <c r="V25" s="411"/>
      <c r="W25" s="411"/>
    </row>
    <row r="26" spans="4:23" ht="13.5">
      <c r="D26" s="335" t="s">
        <v>803</v>
      </c>
      <c r="R26" t="s">
        <v>219</v>
      </c>
      <c r="S26" s="411"/>
      <c r="T26" s="411"/>
      <c r="U26" s="411"/>
      <c r="V26" s="411"/>
      <c r="W26" s="411"/>
    </row>
    <row r="27" spans="4:23" ht="13.5">
      <c r="D27" s="335"/>
      <c r="R27" t="s">
        <v>219</v>
      </c>
      <c r="S27" s="411"/>
      <c r="T27" s="411"/>
      <c r="U27" s="411"/>
      <c r="V27" s="411"/>
      <c r="W27" s="411"/>
    </row>
    <row r="28" spans="4:23" ht="13.5">
      <c r="D28" s="335"/>
      <c r="R28" t="s">
        <v>219</v>
      </c>
      <c r="S28" s="411"/>
      <c r="T28" s="411"/>
      <c r="U28" s="411"/>
      <c r="V28" s="411"/>
      <c r="W28" s="411"/>
    </row>
    <row r="29" spans="4:23" ht="13.5">
      <c r="D29" s="335"/>
      <c r="E29" s="76"/>
      <c r="F29" s="76"/>
      <c r="G29" s="76"/>
      <c r="H29" s="76"/>
      <c r="I29" s="76"/>
      <c r="J29" s="76"/>
      <c r="K29" s="76"/>
      <c r="L29" s="76"/>
      <c r="M29" s="76"/>
      <c r="N29" s="76"/>
      <c r="O29" s="76"/>
      <c r="P29" s="76"/>
      <c r="Q29" s="76"/>
      <c r="R29" t="s">
        <v>219</v>
      </c>
      <c r="S29" s="411"/>
      <c r="T29" s="411"/>
      <c r="U29" s="411"/>
      <c r="V29" s="411"/>
      <c r="W29" s="411"/>
    </row>
    <row r="30" spans="4:23" ht="13.5">
      <c r="D30" s="335"/>
      <c r="E30" s="76"/>
      <c r="F30" s="76"/>
      <c r="G30" s="76"/>
      <c r="H30" s="76"/>
      <c r="I30" s="76"/>
      <c r="J30" s="76"/>
      <c r="K30" s="76"/>
      <c r="L30" s="76"/>
      <c r="M30" s="76"/>
      <c r="N30" s="76"/>
      <c r="O30" s="76"/>
      <c r="P30" s="76"/>
      <c r="Q30" s="76"/>
      <c r="S30" s="411"/>
      <c r="T30" s="411"/>
      <c r="U30" s="411"/>
      <c r="V30" s="411"/>
      <c r="W30" s="411"/>
    </row>
    <row r="31" spans="4:23" ht="13.5">
      <c r="D31" s="335"/>
      <c r="R31" t="s">
        <v>219</v>
      </c>
      <c r="S31" s="411"/>
      <c r="T31" s="411"/>
      <c r="U31" s="411"/>
      <c r="V31" s="411"/>
      <c r="W31" s="411"/>
    </row>
    <row r="32" spans="4:23" ht="13.5">
      <c r="D32" s="335"/>
      <c r="R32" t="s">
        <v>219</v>
      </c>
      <c r="S32" s="411"/>
      <c r="T32" s="411"/>
      <c r="U32" s="411"/>
      <c r="V32" s="411"/>
      <c r="W32" s="411"/>
    </row>
    <row r="33" spans="4:23" ht="13.5">
      <c r="D33" s="335"/>
      <c r="R33" t="s">
        <v>219</v>
      </c>
      <c r="S33" s="411"/>
      <c r="T33" s="411"/>
      <c r="U33" s="411"/>
      <c r="V33" s="411"/>
      <c r="W33" s="411"/>
    </row>
    <row r="34" spans="4:23" ht="13.5">
      <c r="D34" s="335"/>
      <c r="R34" t="s">
        <v>219</v>
      </c>
      <c r="S34" s="411"/>
      <c r="T34" s="411"/>
      <c r="U34" s="411"/>
      <c r="V34" s="411"/>
      <c r="W34" s="411"/>
    </row>
    <row r="35" spans="4:23" ht="13.5">
      <c r="D35" s="76" t="s">
        <v>707</v>
      </c>
      <c r="R35" s="76" t="s">
        <v>219</v>
      </c>
      <c r="S35" s="416">
        <f>SUM(S25:S34)</f>
        <v>0</v>
      </c>
      <c r="T35" s="416">
        <f t="shared" ref="T35:W35" si="0">SUM(T25:T34)</f>
        <v>0</v>
      </c>
      <c r="U35" s="416">
        <f t="shared" si="0"/>
        <v>0</v>
      </c>
      <c r="V35" s="416">
        <f t="shared" si="0"/>
        <v>0</v>
      </c>
      <c r="W35" s="416">
        <f t="shared" si="0"/>
        <v>0</v>
      </c>
    </row>
    <row r="36" spans="4:23" ht="13.5"/>
    <row r="37" spans="4:23" ht="13.5" hidden="1"/>
    <row r="38" spans="4:23" ht="13.5" hidden="1"/>
    <row r="39" spans="4:23" ht="13.5" hidden="1"/>
    <row r="40" spans="4:23" ht="13.5" hidden="1"/>
    <row r="41" spans="4:23" ht="13.5" hidden="1"/>
    <row r="42" spans="4:23" ht="13.5" hidden="1"/>
    <row r="43" spans="4:23" ht="13.5" hidden="1"/>
    <row r="44" spans="4:23" ht="13.5" hidden="1">
      <c r="E44" s="76"/>
      <c r="F44" s="76"/>
      <c r="G44" s="76"/>
      <c r="H44" s="76"/>
      <c r="I44" s="76"/>
      <c r="J44" s="76"/>
      <c r="K44" s="76"/>
      <c r="L44" s="76"/>
      <c r="M44" s="76"/>
      <c r="N44" s="76"/>
      <c r="O44" s="76"/>
      <c r="P44" s="76"/>
      <c r="Q44" s="76"/>
    </row>
    <row r="45" spans="4:23" ht="13.5" hidden="1"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E955-863E-4EDE-8A31-D7224BA5B7E1}">
  <sheetPr>
    <tabColor rgb="FF7030A0"/>
    <pageSetUpPr autoPageBreaks="0"/>
  </sheetPr>
  <dimension ref="A1:AI50"/>
  <sheetViews>
    <sheetView topLeftCell="A16" zoomScaleNormal="100" workbookViewId="0">
      <selection activeCell="K23" sqref="K23"/>
    </sheetView>
  </sheetViews>
  <sheetFormatPr defaultColWidth="0" defaultRowHeight="13.5" customHeight="1" zeroHeight="1"/>
  <cols>
    <col min="1" max="1" width="1.765625" customWidth="1"/>
    <col min="2" max="3" width="9.23046875" customWidth="1"/>
    <col min="4" max="4" width="49.23046875" bestFit="1" customWidth="1"/>
    <col min="5" max="17" width="1.765625" customWidth="1"/>
    <col min="18" max="24" width="9.23046875" customWidth="1"/>
    <col min="25" max="28" width="9.23046875" hidden="1" customWidth="1"/>
    <col min="29" max="35" width="0" hidden="1" customWidth="1"/>
    <col min="36" max="16384" width="9.23046875" hidden="1"/>
  </cols>
  <sheetData>
    <row r="1" spans="1:28" ht="2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8"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8" ht="25">
      <c r="A3" s="3" t="str">
        <f>Cover!$A$4</f>
        <v>2022/23</v>
      </c>
      <c r="B3" s="3"/>
      <c r="C3" s="3"/>
      <c r="D3" s="2"/>
      <c r="E3" s="2"/>
      <c r="F3" s="2"/>
      <c r="G3" s="2"/>
      <c r="H3" s="2"/>
      <c r="I3" s="2"/>
      <c r="J3" s="2"/>
      <c r="K3" s="2"/>
      <c r="L3" s="2"/>
      <c r="M3" s="2"/>
      <c r="N3" s="2"/>
      <c r="O3" s="2"/>
      <c r="P3" s="2"/>
      <c r="Q3" s="2"/>
      <c r="R3" s="2"/>
      <c r="S3" s="2"/>
      <c r="T3" s="2"/>
      <c r="U3" s="2"/>
      <c r="V3" s="2"/>
      <c r="W3" s="2"/>
      <c r="X3" s="2"/>
    </row>
    <row r="4" spans="1:28" ht="25.5" thickBot="1">
      <c r="A4" s="28" t="s">
        <v>60</v>
      </c>
      <c r="B4" s="28"/>
      <c r="C4" s="7"/>
      <c r="D4" s="7"/>
      <c r="E4" s="7"/>
      <c r="F4" s="7"/>
      <c r="G4" s="7"/>
      <c r="H4" s="7"/>
      <c r="I4" s="7"/>
      <c r="J4" s="7"/>
      <c r="K4" s="7"/>
      <c r="L4" s="7"/>
      <c r="M4" s="7"/>
      <c r="N4" s="7"/>
      <c r="O4" s="7"/>
      <c r="P4" s="7"/>
      <c r="Q4" s="7"/>
      <c r="R4" s="7"/>
      <c r="S4" s="7"/>
      <c r="T4" s="7"/>
      <c r="U4" s="7"/>
      <c r="V4" s="7"/>
      <c r="W4" s="7"/>
      <c r="X4" s="7"/>
    </row>
    <row r="5" spans="1:28"/>
    <row r="6" spans="1:28">
      <c r="S6" s="485" t="s">
        <v>235</v>
      </c>
      <c r="T6" s="486"/>
      <c r="U6" s="486"/>
      <c r="V6" s="486"/>
      <c r="W6" s="487"/>
    </row>
    <row r="7" spans="1:28" ht="14.5">
      <c r="A7" s="81"/>
      <c r="B7" s="81"/>
      <c r="C7" s="81"/>
      <c r="D7" s="76" t="s">
        <v>637</v>
      </c>
      <c r="E7" s="82" t="s">
        <v>671</v>
      </c>
      <c r="F7" s="82" t="s">
        <v>672</v>
      </c>
      <c r="G7" s="82" t="s">
        <v>673</v>
      </c>
      <c r="H7" s="82" t="s">
        <v>674</v>
      </c>
      <c r="I7" s="82" t="s">
        <v>675</v>
      </c>
      <c r="J7" s="82" t="s">
        <v>676</v>
      </c>
      <c r="K7" s="82" t="s">
        <v>677</v>
      </c>
      <c r="L7" s="82" t="s">
        <v>678</v>
      </c>
      <c r="M7" s="82" t="s">
        <v>679</v>
      </c>
      <c r="N7" s="82" t="s">
        <v>680</v>
      </c>
      <c r="O7" s="82" t="s">
        <v>681</v>
      </c>
      <c r="P7" s="82" t="s">
        <v>682</v>
      </c>
      <c r="Q7" s="82" t="s">
        <v>683</v>
      </c>
      <c r="R7" s="81" t="s">
        <v>211</v>
      </c>
      <c r="S7" s="272" t="s">
        <v>167</v>
      </c>
      <c r="T7" s="272" t="s">
        <v>7</v>
      </c>
      <c r="U7" s="272" t="s">
        <v>168</v>
      </c>
      <c r="V7" s="272" t="s">
        <v>169</v>
      </c>
      <c r="W7" s="272" t="s">
        <v>170</v>
      </c>
    </row>
    <row r="8" spans="1:28" ht="14.5">
      <c r="E8" s="81"/>
      <c r="F8" s="81"/>
      <c r="G8" s="81"/>
      <c r="H8" s="81"/>
    </row>
    <row r="9" spans="1:28" ht="18">
      <c r="A9" s="29"/>
      <c r="B9" s="30" t="s">
        <v>804</v>
      </c>
      <c r="C9" s="29"/>
      <c r="D9" s="29"/>
      <c r="E9" s="29"/>
      <c r="F9" s="29"/>
      <c r="G9" s="29"/>
      <c r="H9" s="29"/>
      <c r="I9" s="29"/>
      <c r="J9" s="29"/>
      <c r="K9" s="29"/>
      <c r="L9" s="29"/>
      <c r="M9" s="29"/>
      <c r="N9" s="29"/>
      <c r="O9" s="29"/>
      <c r="P9" s="29"/>
      <c r="Q9" s="29"/>
      <c r="R9" s="29"/>
      <c r="S9" s="29"/>
      <c r="T9" s="29"/>
      <c r="U9" s="29"/>
      <c r="V9" s="29"/>
      <c r="W9" s="29"/>
    </row>
    <row r="10" spans="1:28"/>
    <row r="11" spans="1:28" ht="14">
      <c r="A11" s="54"/>
      <c r="B11" s="63" t="s">
        <v>553</v>
      </c>
      <c r="C11" s="65"/>
      <c r="D11" s="65"/>
      <c r="E11" s="65"/>
      <c r="F11" s="65"/>
      <c r="G11" s="65"/>
      <c r="H11" s="65"/>
      <c r="I11" s="65"/>
      <c r="J11" s="65"/>
      <c r="K11" s="65"/>
      <c r="L11" s="65"/>
      <c r="M11" s="65"/>
      <c r="N11" s="65"/>
      <c r="O11" s="65"/>
      <c r="P11" s="65"/>
      <c r="Q11" s="65"/>
      <c r="R11" s="65"/>
      <c r="S11" s="65"/>
      <c r="T11" s="65"/>
      <c r="U11" s="65"/>
      <c r="V11" s="65"/>
      <c r="W11" s="65"/>
      <c r="Y11" s="65"/>
      <c r="Z11" s="65"/>
      <c r="AA11" s="65"/>
      <c r="AB11" s="65"/>
    </row>
    <row r="12" spans="1:28"/>
    <row r="13" spans="1:28">
      <c r="D13" s="335"/>
      <c r="R13" t="s">
        <v>219</v>
      </c>
      <c r="S13" s="411"/>
      <c r="T13" s="411"/>
      <c r="U13" s="411"/>
      <c r="V13" s="411"/>
      <c r="W13" s="411"/>
    </row>
    <row r="14" spans="1:28">
      <c r="D14" s="335"/>
      <c r="R14" t="s">
        <v>219</v>
      </c>
      <c r="S14" s="411"/>
      <c r="T14" s="411"/>
      <c r="U14" s="411"/>
      <c r="V14" s="411"/>
      <c r="W14" s="411"/>
    </row>
    <row r="15" spans="1:28">
      <c r="D15" s="335"/>
      <c r="R15" t="s">
        <v>219</v>
      </c>
      <c r="S15" s="411"/>
      <c r="T15" s="411"/>
      <c r="U15" s="411"/>
      <c r="V15" s="411"/>
      <c r="W15" s="411"/>
    </row>
    <row r="16" spans="1:28">
      <c r="D16" s="335"/>
      <c r="R16" t="s">
        <v>219</v>
      </c>
      <c r="S16" s="411"/>
      <c r="T16" s="411"/>
      <c r="U16" s="411"/>
      <c r="V16" s="411"/>
      <c r="W16" s="411"/>
    </row>
    <row r="17" spans="1:28">
      <c r="D17" s="335"/>
      <c r="R17" t="s">
        <v>219</v>
      </c>
      <c r="S17" s="411"/>
      <c r="T17" s="411"/>
      <c r="U17" s="411"/>
      <c r="V17" s="411"/>
      <c r="W17" s="411"/>
    </row>
    <row r="18" spans="1:28">
      <c r="D18" s="335"/>
      <c r="R18" t="s">
        <v>219</v>
      </c>
      <c r="S18" s="411"/>
      <c r="T18" s="411"/>
      <c r="U18" s="411"/>
      <c r="V18" s="411"/>
      <c r="W18" s="411"/>
    </row>
    <row r="19" spans="1:28">
      <c r="D19" s="335"/>
      <c r="R19" t="s">
        <v>219</v>
      </c>
      <c r="S19" s="411"/>
      <c r="T19" s="411"/>
      <c r="U19" s="411"/>
      <c r="V19" s="411"/>
      <c r="W19" s="411"/>
    </row>
    <row r="20" spans="1:28">
      <c r="D20" s="335"/>
      <c r="R20" t="s">
        <v>219</v>
      </c>
      <c r="S20" s="411"/>
      <c r="T20" s="411"/>
      <c r="U20" s="411"/>
      <c r="V20" s="411"/>
      <c r="W20" s="411"/>
    </row>
    <row r="21" spans="1:28">
      <c r="D21" s="335"/>
      <c r="R21" t="s">
        <v>219</v>
      </c>
      <c r="S21" s="411"/>
      <c r="T21" s="411"/>
      <c r="U21" s="411"/>
      <c r="V21" s="411"/>
      <c r="W21" s="411"/>
    </row>
    <row r="22" spans="1:28">
      <c r="D22" s="335"/>
      <c r="R22" t="s">
        <v>219</v>
      </c>
      <c r="S22" s="411"/>
      <c r="T22" s="411"/>
      <c r="U22" s="411"/>
      <c r="V22" s="411"/>
      <c r="W22" s="411"/>
    </row>
    <row r="23" spans="1:28">
      <c r="D23" s="335"/>
      <c r="R23" t="s">
        <v>219</v>
      </c>
      <c r="S23" s="411"/>
      <c r="T23" s="411"/>
      <c r="U23" s="411"/>
      <c r="V23" s="411"/>
      <c r="W23" s="411"/>
    </row>
    <row r="24" spans="1:28">
      <c r="D24" s="335"/>
      <c r="R24" t="s">
        <v>219</v>
      </c>
      <c r="S24" s="411"/>
      <c r="T24" s="411"/>
      <c r="U24" s="411"/>
      <c r="V24" s="411"/>
      <c r="W24" s="411"/>
    </row>
    <row r="25" spans="1:28">
      <c r="D25" s="335"/>
      <c r="R25" t="s">
        <v>219</v>
      </c>
      <c r="S25" s="411"/>
      <c r="T25" s="411"/>
      <c r="U25" s="411"/>
      <c r="V25" s="411"/>
      <c r="W25" s="411"/>
    </row>
    <row r="26" spans="1:28">
      <c r="D26" s="335"/>
      <c r="R26" t="s">
        <v>219</v>
      </c>
      <c r="S26" s="411"/>
      <c r="T26" s="411"/>
      <c r="U26" s="411"/>
      <c r="V26" s="411"/>
      <c r="W26" s="411"/>
    </row>
    <row r="27" spans="1:28">
      <c r="D27" s="335"/>
      <c r="R27" t="s">
        <v>219</v>
      </c>
      <c r="S27" s="411"/>
      <c r="T27" s="411"/>
      <c r="U27" s="411"/>
      <c r="V27" s="411"/>
      <c r="W27" s="411"/>
    </row>
    <row r="28" spans="1:28">
      <c r="D28" s="335"/>
      <c r="R28" t="s">
        <v>219</v>
      </c>
      <c r="S28" s="411"/>
      <c r="T28" s="411"/>
      <c r="U28" s="411"/>
      <c r="V28" s="411"/>
      <c r="W28" s="411"/>
    </row>
    <row r="29" spans="1:28">
      <c r="D29" s="76" t="s">
        <v>234</v>
      </c>
      <c r="R29" s="76" t="s">
        <v>219</v>
      </c>
      <c r="S29" s="408">
        <f>SUM(S13:S28)</f>
        <v>0</v>
      </c>
      <c r="T29" s="408">
        <f t="shared" ref="T29:W29" si="0">SUM(T13:T28)</f>
        <v>0</v>
      </c>
      <c r="U29" s="408">
        <f t="shared" si="0"/>
        <v>0</v>
      </c>
      <c r="V29" s="408">
        <f t="shared" si="0"/>
        <v>0</v>
      </c>
      <c r="W29" s="408">
        <f t="shared" si="0"/>
        <v>0</v>
      </c>
    </row>
    <row r="30" spans="1:28"/>
    <row r="31" spans="1:28" ht="14">
      <c r="A31" s="54"/>
      <c r="B31" s="63" t="s">
        <v>557</v>
      </c>
      <c r="C31" s="65"/>
      <c r="D31" s="65"/>
      <c r="E31" s="65"/>
      <c r="F31" s="65"/>
      <c r="G31" s="65"/>
      <c r="H31" s="65"/>
      <c r="I31" s="65"/>
      <c r="J31" s="65"/>
      <c r="K31" s="65"/>
      <c r="L31" s="65"/>
      <c r="M31" s="65"/>
      <c r="N31" s="65"/>
      <c r="O31" s="65"/>
      <c r="P31" s="65"/>
      <c r="Q31" s="65"/>
      <c r="R31" s="65"/>
      <c r="S31" s="65"/>
      <c r="T31" s="65"/>
      <c r="U31" s="65"/>
      <c r="V31" s="65"/>
      <c r="W31" s="65"/>
      <c r="Y31" s="65"/>
      <c r="Z31" s="65"/>
      <c r="AA31" s="65"/>
      <c r="AB31" s="65"/>
    </row>
    <row r="32" spans="1:28"/>
    <row r="33" spans="4:23">
      <c r="D33" s="335"/>
      <c r="R33" t="s">
        <v>219</v>
      </c>
      <c r="S33" s="411"/>
      <c r="T33" s="411"/>
      <c r="U33" s="411"/>
      <c r="V33" s="411"/>
      <c r="W33" s="411"/>
    </row>
    <row r="34" spans="4:23">
      <c r="D34" s="335"/>
      <c r="R34" t="s">
        <v>219</v>
      </c>
      <c r="S34" s="411"/>
      <c r="T34" s="411"/>
      <c r="U34" s="411"/>
      <c r="V34" s="411"/>
      <c r="W34" s="411"/>
    </row>
    <row r="35" spans="4:23">
      <c r="D35" s="335"/>
      <c r="R35" t="s">
        <v>219</v>
      </c>
      <c r="S35" s="411"/>
      <c r="T35" s="411"/>
      <c r="U35" s="411"/>
      <c r="V35" s="411"/>
      <c r="W35" s="411"/>
    </row>
    <row r="36" spans="4:23">
      <c r="D36" s="335"/>
      <c r="R36" t="s">
        <v>219</v>
      </c>
      <c r="S36" s="411"/>
      <c r="T36" s="411"/>
      <c r="U36" s="411"/>
      <c r="V36" s="411"/>
      <c r="W36" s="411"/>
    </row>
    <row r="37" spans="4:23">
      <c r="D37" s="335"/>
      <c r="R37" t="s">
        <v>219</v>
      </c>
      <c r="S37" s="411"/>
      <c r="T37" s="411"/>
      <c r="U37" s="411"/>
      <c r="V37" s="411"/>
      <c r="W37" s="411"/>
    </row>
    <row r="38" spans="4:23">
      <c r="D38" s="335"/>
      <c r="R38" t="s">
        <v>219</v>
      </c>
      <c r="S38" s="411"/>
      <c r="T38" s="411"/>
      <c r="U38" s="411"/>
      <c r="V38" s="411"/>
      <c r="W38" s="411"/>
    </row>
    <row r="39" spans="4:23">
      <c r="D39" s="335"/>
      <c r="R39" t="s">
        <v>219</v>
      </c>
      <c r="S39" s="411"/>
      <c r="T39" s="411"/>
      <c r="U39" s="411"/>
      <c r="V39" s="411"/>
      <c r="W39" s="411"/>
    </row>
    <row r="40" spans="4:23">
      <c r="D40" s="335"/>
      <c r="R40" t="s">
        <v>219</v>
      </c>
      <c r="S40" s="411"/>
      <c r="T40" s="411"/>
      <c r="U40" s="411"/>
      <c r="V40" s="411"/>
      <c r="W40" s="411"/>
    </row>
    <row r="41" spans="4:23">
      <c r="D41" s="335"/>
      <c r="R41" t="s">
        <v>219</v>
      </c>
      <c r="S41" s="411"/>
      <c r="T41" s="411"/>
      <c r="U41" s="411"/>
      <c r="V41" s="411"/>
      <c r="W41" s="411"/>
    </row>
    <row r="42" spans="4:23">
      <c r="D42" s="335"/>
      <c r="R42" t="s">
        <v>219</v>
      </c>
      <c r="S42" s="411"/>
      <c r="T42" s="411"/>
      <c r="U42" s="411"/>
      <c r="V42" s="411"/>
      <c r="W42" s="411"/>
    </row>
    <row r="43" spans="4:23">
      <c r="D43" s="335"/>
      <c r="R43" t="s">
        <v>219</v>
      </c>
      <c r="S43" s="411"/>
      <c r="T43" s="411"/>
      <c r="U43" s="411"/>
      <c r="V43" s="411"/>
      <c r="W43" s="411"/>
    </row>
    <row r="44" spans="4:23">
      <c r="D44" s="335"/>
      <c r="R44" t="s">
        <v>219</v>
      </c>
      <c r="S44" s="411"/>
      <c r="T44" s="411"/>
      <c r="U44" s="411"/>
      <c r="V44" s="411"/>
      <c r="W44" s="411"/>
    </row>
    <row r="45" spans="4:23">
      <c r="D45" s="335"/>
      <c r="R45" t="s">
        <v>219</v>
      </c>
      <c r="S45" s="411"/>
      <c r="T45" s="411"/>
      <c r="U45" s="411"/>
      <c r="V45" s="411"/>
      <c r="W45" s="411"/>
    </row>
    <row r="46" spans="4:23">
      <c r="D46" s="335"/>
      <c r="R46" t="s">
        <v>219</v>
      </c>
      <c r="S46" s="411"/>
      <c r="T46" s="411"/>
      <c r="U46" s="411"/>
      <c r="V46" s="411"/>
      <c r="W46" s="411"/>
    </row>
    <row r="47" spans="4:23">
      <c r="D47" s="335"/>
      <c r="R47" t="s">
        <v>219</v>
      </c>
      <c r="S47" s="411"/>
      <c r="T47" s="411"/>
      <c r="U47" s="411"/>
      <c r="V47" s="411"/>
      <c r="W47" s="411"/>
    </row>
    <row r="48" spans="4:23">
      <c r="D48" s="335"/>
      <c r="R48" t="s">
        <v>219</v>
      </c>
      <c r="S48" s="411"/>
      <c r="T48" s="411"/>
      <c r="U48" s="411"/>
      <c r="V48" s="411"/>
      <c r="W48" s="411"/>
    </row>
    <row r="49" spans="4:23">
      <c r="D49" s="76" t="s">
        <v>234</v>
      </c>
      <c r="R49" s="76" t="s">
        <v>219</v>
      </c>
      <c r="S49" s="408">
        <f>SUM(S33:S48)</f>
        <v>0</v>
      </c>
      <c r="T49" s="408">
        <f t="shared" ref="T49:W49" si="1">SUM(T33:T48)</f>
        <v>0</v>
      </c>
      <c r="U49" s="408">
        <f t="shared" si="1"/>
        <v>0</v>
      </c>
      <c r="V49" s="408">
        <f t="shared" si="1"/>
        <v>0</v>
      </c>
      <c r="W49" s="408">
        <f t="shared" si="1"/>
        <v>0</v>
      </c>
    </row>
    <row r="50" spans="4:23" ht="13.5"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BE8-FDF4-4313-B3D2-86BE5AD58A24}">
  <sheetPr>
    <tabColor rgb="FF7030A0"/>
    <pageSetUpPr autoPageBreaks="0"/>
  </sheetPr>
  <dimension ref="A1:AQ59"/>
  <sheetViews>
    <sheetView zoomScaleNormal="100" workbookViewId="0"/>
  </sheetViews>
  <sheetFormatPr defaultColWidth="0" defaultRowHeight="13.5" zeroHeight="1"/>
  <cols>
    <col min="1" max="1" width="1.765625" customWidth="1"/>
    <col min="2" max="3" width="9.23046875" customWidth="1"/>
    <col min="4" max="4" width="28.15234375" bestFit="1" customWidth="1"/>
    <col min="5" max="5" width="23.4609375" bestFit="1" customWidth="1"/>
    <col min="6" max="6" width="105" bestFit="1" customWidth="1"/>
    <col min="7" max="7" width="7" bestFit="1" customWidth="1"/>
    <col min="8" max="20" width="1.765625" customWidth="1"/>
    <col min="21" max="21" width="16.765625" bestFit="1" customWidth="1"/>
    <col min="22" max="27" width="9.23046875" customWidth="1"/>
    <col min="28" max="43" width="0" hidden="1" customWidth="1"/>
    <col min="44" max="16384" width="9.23046875" hidden="1"/>
  </cols>
  <sheetData>
    <row r="1" spans="1:27"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5.5" thickBot="1">
      <c r="A4" s="28" t="s">
        <v>61</v>
      </c>
      <c r="B4" s="28"/>
      <c r="C4" s="7"/>
      <c r="D4" s="7"/>
      <c r="E4" s="7"/>
      <c r="F4" s="7"/>
      <c r="G4" s="7"/>
      <c r="H4" s="7"/>
      <c r="I4" s="7"/>
      <c r="J4" s="7"/>
      <c r="K4" s="7"/>
      <c r="L4" s="7"/>
      <c r="M4" s="7"/>
      <c r="N4" s="7"/>
      <c r="O4" s="7"/>
      <c r="P4" s="7"/>
      <c r="Q4" s="7"/>
      <c r="R4" s="7"/>
      <c r="S4" s="7"/>
      <c r="T4" s="7"/>
      <c r="U4" s="7"/>
      <c r="V4" s="7"/>
      <c r="W4" s="7"/>
      <c r="X4" s="7"/>
      <c r="Y4" s="7"/>
      <c r="Z4" s="7"/>
      <c r="AA4" s="7"/>
    </row>
    <row r="5" spans="1:27"/>
    <row r="6" spans="1:27">
      <c r="V6" s="485" t="s">
        <v>235</v>
      </c>
      <c r="W6" s="486"/>
      <c r="X6" s="486"/>
      <c r="Y6" s="486"/>
      <c r="Z6" s="487"/>
    </row>
    <row r="7" spans="1:27">
      <c r="A7" s="76"/>
      <c r="B7" s="76"/>
      <c r="C7" s="76"/>
      <c r="D7" s="76" t="s">
        <v>805</v>
      </c>
      <c r="E7" s="76" t="s">
        <v>806</v>
      </c>
      <c r="F7" s="76" t="s">
        <v>807</v>
      </c>
      <c r="G7" s="76"/>
      <c r="H7" s="86" t="s">
        <v>671</v>
      </c>
      <c r="I7" s="86" t="s">
        <v>672</v>
      </c>
      <c r="J7" s="86" t="s">
        <v>673</v>
      </c>
      <c r="K7" s="86" t="s">
        <v>674</v>
      </c>
      <c r="L7" s="86" t="s">
        <v>675</v>
      </c>
      <c r="M7" s="86" t="s">
        <v>676</v>
      </c>
      <c r="N7" s="86" t="s">
        <v>677</v>
      </c>
      <c r="O7" s="86" t="s">
        <v>678</v>
      </c>
      <c r="P7" s="86" t="s">
        <v>679</v>
      </c>
      <c r="Q7" s="86" t="s">
        <v>680</v>
      </c>
      <c r="R7" s="86" t="s">
        <v>681</v>
      </c>
      <c r="S7" s="86" t="s">
        <v>682</v>
      </c>
      <c r="T7" s="86" t="s">
        <v>683</v>
      </c>
      <c r="U7" s="76" t="s">
        <v>211</v>
      </c>
      <c r="V7" s="272" t="s">
        <v>167</v>
      </c>
      <c r="W7" s="272" t="s">
        <v>7</v>
      </c>
      <c r="X7" s="272" t="s">
        <v>168</v>
      </c>
      <c r="Y7" s="272" t="s">
        <v>169</v>
      </c>
      <c r="Z7" s="272" t="s">
        <v>170</v>
      </c>
    </row>
    <row r="8" spans="1:27">
      <c r="H8" s="76"/>
      <c r="I8" s="76"/>
      <c r="J8" s="76"/>
      <c r="K8" s="76"/>
      <c r="L8" s="76"/>
      <c r="M8" s="76"/>
      <c r="N8" s="76"/>
    </row>
    <row r="9" spans="1:27" ht="14">
      <c r="A9" s="54"/>
      <c r="B9" s="63" t="s">
        <v>808</v>
      </c>
      <c r="C9" s="65"/>
      <c r="D9" s="65"/>
      <c r="E9" s="65"/>
      <c r="F9" s="65"/>
      <c r="G9" s="65"/>
      <c r="H9" s="65"/>
      <c r="I9" s="65"/>
      <c r="J9" s="65"/>
      <c r="K9" s="65"/>
      <c r="L9" s="65"/>
      <c r="M9" s="65"/>
      <c r="N9" s="65"/>
      <c r="O9" s="65"/>
      <c r="P9" s="65"/>
      <c r="Q9" s="65"/>
      <c r="R9" s="65"/>
      <c r="S9" s="65"/>
      <c r="T9" s="65"/>
      <c r="U9" s="65"/>
      <c r="V9" s="65"/>
      <c r="W9" s="65"/>
      <c r="X9" s="65"/>
      <c r="Y9" s="65"/>
      <c r="Z9" s="65"/>
    </row>
    <row r="10" spans="1:27"/>
    <row r="11" spans="1:27">
      <c r="D11" s="414"/>
      <c r="E11" s="414"/>
      <c r="F11" s="414"/>
      <c r="U11" t="s">
        <v>219</v>
      </c>
      <c r="V11" s="414"/>
      <c r="W11" s="414"/>
      <c r="X11" s="414"/>
      <c r="Y11" s="414"/>
      <c r="Z11" s="414"/>
    </row>
    <row r="12" spans="1:27">
      <c r="D12" s="414"/>
      <c r="E12" s="414"/>
      <c r="F12" s="414"/>
      <c r="U12" t="s">
        <v>219</v>
      </c>
      <c r="V12" s="414"/>
      <c r="W12" s="414"/>
      <c r="X12" s="414"/>
      <c r="Y12" s="414"/>
      <c r="Z12" s="414"/>
    </row>
    <row r="13" spans="1:27">
      <c r="D13" s="414"/>
      <c r="E13" s="414"/>
      <c r="F13" s="414"/>
      <c r="U13" t="s">
        <v>219</v>
      </c>
      <c r="V13" s="414"/>
      <c r="W13" s="414"/>
      <c r="X13" s="414"/>
      <c r="Y13" s="414"/>
      <c r="Z13" s="414"/>
    </row>
    <row r="14" spans="1:27">
      <c r="D14" s="414"/>
      <c r="E14" s="414"/>
      <c r="F14" s="414"/>
      <c r="U14" t="s">
        <v>219</v>
      </c>
      <c r="V14" s="414"/>
      <c r="W14" s="414"/>
      <c r="X14" s="414"/>
      <c r="Y14" s="414"/>
      <c r="Z14" s="414"/>
    </row>
    <row r="15" spans="1:27">
      <c r="D15" s="414"/>
      <c r="E15" s="414"/>
      <c r="F15" s="414"/>
      <c r="U15" t="s">
        <v>219</v>
      </c>
      <c r="V15" s="414"/>
      <c r="W15" s="414"/>
      <c r="X15" s="414"/>
      <c r="Y15" s="414"/>
      <c r="Z15" s="414"/>
    </row>
    <row r="16" spans="1:27">
      <c r="D16" s="414"/>
      <c r="E16" s="414"/>
      <c r="F16" s="414"/>
      <c r="U16" t="s">
        <v>219</v>
      </c>
      <c r="V16" s="414"/>
      <c r="W16" s="414"/>
      <c r="X16" s="414"/>
      <c r="Y16" s="414"/>
      <c r="Z16" s="414"/>
    </row>
    <row r="17" spans="4:26">
      <c r="D17" s="414"/>
      <c r="E17" s="414"/>
      <c r="F17" s="414"/>
      <c r="U17" t="s">
        <v>219</v>
      </c>
      <c r="V17" s="414"/>
      <c r="W17" s="414"/>
      <c r="X17" s="414"/>
      <c r="Y17" s="414"/>
      <c r="Z17" s="414"/>
    </row>
    <row r="18" spans="4:26">
      <c r="D18" s="414"/>
      <c r="E18" s="414"/>
      <c r="F18" s="414"/>
      <c r="U18" t="s">
        <v>219</v>
      </c>
      <c r="V18" s="414"/>
      <c r="W18" s="414"/>
      <c r="X18" s="414"/>
      <c r="Y18" s="414"/>
      <c r="Z18" s="414"/>
    </row>
    <row r="19" spans="4:26">
      <c r="D19" s="414"/>
      <c r="E19" s="414"/>
      <c r="F19" s="414"/>
      <c r="U19" t="s">
        <v>219</v>
      </c>
      <c r="V19" s="414"/>
      <c r="W19" s="414"/>
      <c r="X19" s="414"/>
      <c r="Y19" s="414"/>
      <c r="Z19" s="414"/>
    </row>
    <row r="20" spans="4:26">
      <c r="D20" s="414"/>
      <c r="E20" s="414"/>
      <c r="F20" s="414"/>
      <c r="U20" t="s">
        <v>219</v>
      </c>
      <c r="V20" s="414"/>
      <c r="W20" s="414"/>
      <c r="X20" s="414"/>
      <c r="Y20" s="414"/>
      <c r="Z20" s="414"/>
    </row>
    <row r="21" spans="4:26">
      <c r="D21" s="414"/>
      <c r="E21" s="414"/>
      <c r="F21" s="414"/>
      <c r="U21" t="s">
        <v>219</v>
      </c>
      <c r="V21" s="414"/>
      <c r="W21" s="414"/>
      <c r="X21" s="414"/>
      <c r="Y21" s="414"/>
      <c r="Z21" s="414"/>
    </row>
    <row r="22" spans="4:26">
      <c r="D22" s="414"/>
      <c r="E22" s="414"/>
      <c r="F22" s="414"/>
      <c r="U22" t="s">
        <v>219</v>
      </c>
      <c r="V22" s="414"/>
      <c r="W22" s="414"/>
      <c r="X22" s="414"/>
      <c r="Y22" s="414"/>
      <c r="Z22" s="414"/>
    </row>
    <row r="23" spans="4:26">
      <c r="D23" s="414"/>
      <c r="E23" s="414"/>
      <c r="F23" s="414"/>
      <c r="U23" t="s">
        <v>219</v>
      </c>
      <c r="V23" s="414"/>
      <c r="W23" s="414"/>
      <c r="X23" s="414"/>
      <c r="Y23" s="414"/>
      <c r="Z23" s="414"/>
    </row>
    <row r="24" spans="4:26">
      <c r="D24" s="414"/>
      <c r="E24" s="414"/>
      <c r="F24" s="414"/>
      <c r="U24" t="s">
        <v>219</v>
      </c>
      <c r="V24" s="414"/>
      <c r="W24" s="414"/>
      <c r="X24" s="414"/>
      <c r="Y24" s="414"/>
      <c r="Z24" s="414"/>
    </row>
    <row r="25" spans="4:26">
      <c r="D25" s="414"/>
      <c r="E25" s="414"/>
      <c r="F25" s="414"/>
      <c r="U25" t="s">
        <v>219</v>
      </c>
      <c r="V25" s="414"/>
      <c r="W25" s="414"/>
      <c r="X25" s="414"/>
      <c r="Y25" s="414"/>
      <c r="Z25" s="414"/>
    </row>
    <row r="26" spans="4:26">
      <c r="D26" s="414"/>
      <c r="E26" s="414"/>
      <c r="F26" s="414"/>
      <c r="U26" t="s">
        <v>219</v>
      </c>
      <c r="V26" s="414"/>
      <c r="W26" s="414"/>
      <c r="X26" s="414"/>
      <c r="Y26" s="414"/>
      <c r="Z26" s="414"/>
    </row>
    <row r="27" spans="4:26">
      <c r="D27" s="414"/>
      <c r="E27" s="414"/>
      <c r="F27" s="414"/>
      <c r="U27" t="s">
        <v>219</v>
      </c>
      <c r="V27" s="414"/>
      <c r="W27" s="414"/>
      <c r="X27" s="414"/>
      <c r="Y27" s="414"/>
      <c r="Z27" s="414"/>
    </row>
    <row r="28" spans="4:26">
      <c r="D28" s="414"/>
      <c r="E28" s="414"/>
      <c r="F28" s="414"/>
      <c r="U28" t="s">
        <v>219</v>
      </c>
      <c r="V28" s="414"/>
      <c r="W28" s="414"/>
      <c r="X28" s="414"/>
      <c r="Y28" s="414"/>
      <c r="Z28" s="414"/>
    </row>
    <row r="29" spans="4:26" ht="15.5">
      <c r="D29" s="85"/>
      <c r="F29" s="99" t="s">
        <v>809</v>
      </c>
      <c r="G29" s="99"/>
      <c r="H29" s="85"/>
      <c r="I29" s="85"/>
      <c r="J29" s="85"/>
      <c r="K29" s="85"/>
      <c r="U29" s="76" t="s">
        <v>219</v>
      </c>
      <c r="V29" s="415">
        <f>SUM(V11:V28)</f>
        <v>0</v>
      </c>
      <c r="W29" s="415">
        <f>SUM(W11:W28)</f>
        <v>0</v>
      </c>
      <c r="X29" s="415">
        <f>SUM(X11:X28)</f>
        <v>0</v>
      </c>
      <c r="Y29" s="415">
        <f>SUM(Y11:Y28)</f>
        <v>0</v>
      </c>
      <c r="Z29" s="415">
        <f>SUM(Z11:Z28)</f>
        <v>0</v>
      </c>
    </row>
    <row r="30" spans="4:26">
      <c r="D30" s="85"/>
      <c r="F30" s="99"/>
      <c r="G30" s="99"/>
      <c r="H30" s="85"/>
      <c r="I30" s="85"/>
      <c r="J30" s="85"/>
      <c r="K30" s="85"/>
      <c r="U30" s="76"/>
    </row>
    <row r="31" spans="4:26" ht="15.5">
      <c r="D31" s="85"/>
      <c r="F31" s="101" t="s">
        <v>810</v>
      </c>
      <c r="G31" s="31">
        <f>'Universal Data'!D31</f>
        <v>283.30833333333334</v>
      </c>
      <c r="I31" s="85"/>
      <c r="J31" s="85"/>
      <c r="K31" s="85"/>
      <c r="U31" s="76"/>
    </row>
    <row r="32" spans="4:26" ht="15.5">
      <c r="D32" s="85"/>
      <c r="F32" s="101" t="s">
        <v>811</v>
      </c>
      <c r="G32" s="341">
        <f>INDEX('Universal Data'!$D$29:$D$39,MATCH('Universal Data'!$C$17,'Universal Data'!$C$29:$C$39,0))</f>
        <v>307.32821397646848</v>
      </c>
      <c r="I32" s="85"/>
      <c r="J32" s="85"/>
      <c r="K32" s="85"/>
      <c r="U32" s="76"/>
    </row>
    <row r="33" spans="1:27">
      <c r="D33" s="85"/>
      <c r="F33" s="99"/>
      <c r="G33" s="99"/>
      <c r="H33" s="85"/>
      <c r="I33" s="85"/>
      <c r="J33" s="85"/>
      <c r="K33" s="85"/>
      <c r="U33" s="76"/>
    </row>
    <row r="34" spans="1:27" ht="15.5">
      <c r="D34" s="85"/>
      <c r="F34" s="99" t="s">
        <v>809</v>
      </c>
      <c r="G34" s="99"/>
      <c r="H34" s="85"/>
      <c r="I34" s="85"/>
      <c r="J34" s="85"/>
      <c r="K34" s="85"/>
      <c r="U34" s="76" t="s">
        <v>238</v>
      </c>
      <c r="V34" s="415">
        <f>IFERROR(V29*($G$31/$G$32),"-")</f>
        <v>0</v>
      </c>
      <c r="W34" s="415">
        <f t="shared" ref="W34:Z34" si="0">IFERROR(W29*($G$31/$G$32),"-")</f>
        <v>0</v>
      </c>
      <c r="X34" s="415">
        <f t="shared" si="0"/>
        <v>0</v>
      </c>
      <c r="Y34" s="415">
        <f t="shared" si="0"/>
        <v>0</v>
      </c>
      <c r="Z34" s="415">
        <f t="shared" si="0"/>
        <v>0</v>
      </c>
    </row>
    <row r="35" spans="1:27"/>
    <row r="36" spans="1:27" ht="14">
      <c r="A36" s="54"/>
      <c r="B36" s="63" t="s">
        <v>812</v>
      </c>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7"/>
    <row r="38" spans="1:27">
      <c r="D38" s="414"/>
      <c r="E38" s="414"/>
      <c r="F38" s="414"/>
      <c r="U38" t="s">
        <v>219</v>
      </c>
      <c r="V38" s="414"/>
      <c r="W38" s="414"/>
      <c r="X38" s="414"/>
      <c r="Y38" s="414"/>
      <c r="Z38" s="414"/>
    </row>
    <row r="39" spans="1:27">
      <c r="D39" s="414"/>
      <c r="E39" s="414"/>
      <c r="F39" s="414"/>
      <c r="U39" t="s">
        <v>219</v>
      </c>
      <c r="V39" s="414"/>
      <c r="W39" s="414"/>
      <c r="X39" s="414"/>
      <c r="Y39" s="414"/>
      <c r="Z39" s="414"/>
    </row>
    <row r="40" spans="1:27">
      <c r="D40" s="85"/>
      <c r="F40" s="99" t="s">
        <v>234</v>
      </c>
      <c r="G40" s="99"/>
      <c r="H40" s="85"/>
      <c r="I40" s="85"/>
      <c r="J40" s="85"/>
      <c r="K40" s="85"/>
      <c r="U40" s="76" t="s">
        <v>219</v>
      </c>
      <c r="V40" s="415">
        <f>SUM(V38:V39)</f>
        <v>0</v>
      </c>
      <c r="W40" s="415">
        <f t="shared" ref="W40:Z40" si="1">SUM(W38:W39)</f>
        <v>0</v>
      </c>
      <c r="X40" s="415">
        <f t="shared" si="1"/>
        <v>0</v>
      </c>
      <c r="Y40" s="415">
        <f t="shared" si="1"/>
        <v>0</v>
      </c>
      <c r="Z40" s="415">
        <f t="shared" si="1"/>
        <v>0</v>
      </c>
    </row>
    <row r="41" spans="1:27">
      <c r="F41" s="99" t="s">
        <v>234</v>
      </c>
      <c r="U41" s="76" t="s">
        <v>238</v>
      </c>
      <c r="V41" s="371">
        <f>IFERROR(V40*($G$31/$G$32),"-")</f>
        <v>0</v>
      </c>
      <c r="W41" s="371">
        <f t="shared" ref="W41:Z41" si="2">IFERROR(W40*($G$31/$G$32),"-")</f>
        <v>0</v>
      </c>
      <c r="X41" s="371">
        <f t="shared" si="2"/>
        <v>0</v>
      </c>
      <c r="Y41" s="371">
        <f t="shared" si="2"/>
        <v>0</v>
      </c>
      <c r="Z41" s="371">
        <f t="shared" si="2"/>
        <v>0</v>
      </c>
      <c r="AA41" s="102"/>
    </row>
    <row r="42" spans="1:27">
      <c r="V42" s="102"/>
      <c r="W42" s="102"/>
      <c r="X42" s="102"/>
      <c r="Y42" s="102"/>
      <c r="Z42" s="102"/>
    </row>
    <row r="43" spans="1:27" ht="14">
      <c r="A43" s="54"/>
      <c r="B43" s="63" t="s">
        <v>813</v>
      </c>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7"/>
    <row r="45" spans="1:27" ht="14.5">
      <c r="F45" s="100" t="s">
        <v>814</v>
      </c>
      <c r="G45" s="100"/>
      <c r="U45" t="s">
        <v>219</v>
      </c>
      <c r="V45" s="414"/>
      <c r="W45" s="414"/>
      <c r="X45" s="414"/>
      <c r="Y45" s="414"/>
      <c r="Z45" s="414"/>
      <c r="AA45" s="98"/>
    </row>
    <row r="46" spans="1:27">
      <c r="F46" t="s">
        <v>234</v>
      </c>
      <c r="U46" t="s">
        <v>238</v>
      </c>
      <c r="V46" s="323">
        <f>IFERROR(V45*($G$31/$G$32),"-")</f>
        <v>0</v>
      </c>
      <c r="W46" s="323">
        <f t="shared" ref="W46" si="3">IFERROR(W45*($G$31/$G$32),"-")</f>
        <v>0</v>
      </c>
      <c r="X46" s="323">
        <f t="shared" ref="X46" si="4">IFERROR(X45*($G$31/$G$32),"-")</f>
        <v>0</v>
      </c>
      <c r="Y46" s="323">
        <f t="shared" ref="Y46" si="5">IFERROR(Y45*($G$31/$G$32),"-")</f>
        <v>0</v>
      </c>
      <c r="Z46" s="323">
        <f t="shared" ref="Z46" si="6">IFERROR(Z45*($G$31/$G$32),"-")</f>
        <v>0</v>
      </c>
      <c r="AA46" s="102"/>
    </row>
    <row r="47" spans="1:27">
      <c r="V47" s="424" t="b">
        <f>SUM($V$46:$Z$46)&lt;=0.25*SUM($V$41:$Z$41)</f>
        <v>1</v>
      </c>
      <c r="W47" s="424" t="b">
        <f t="shared" ref="W47:Z47" si="7">SUM($V$46:$Z$46)&lt;=0.25*SUM($V$41:$Z$41)</f>
        <v>1</v>
      </c>
      <c r="X47" s="424" t="b">
        <f t="shared" si="7"/>
        <v>1</v>
      </c>
      <c r="Y47" s="424" t="b">
        <f t="shared" si="7"/>
        <v>1</v>
      </c>
      <c r="Z47" s="424" t="b">
        <f t="shared" si="7"/>
        <v>1</v>
      </c>
      <c r="AA47" s="103"/>
    </row>
    <row r="48" spans="1:27">
      <c r="V48" s="102"/>
      <c r="W48" s="102"/>
      <c r="X48" s="102"/>
      <c r="Y48" s="102"/>
      <c r="Z48" s="102"/>
    </row>
    <row r="49" spans="1:27" ht="14">
      <c r="A49" s="54"/>
      <c r="B49" s="63" t="s">
        <v>815</v>
      </c>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7"/>
    <row r="51" spans="1:27" ht="15.5">
      <c r="F51" s="100" t="s">
        <v>816</v>
      </c>
      <c r="G51" s="100"/>
      <c r="U51" t="s">
        <v>238</v>
      </c>
      <c r="V51" s="492">
        <v>20.7</v>
      </c>
      <c r="W51" s="492"/>
      <c r="X51" s="492"/>
      <c r="Y51" s="492"/>
      <c r="Z51" s="492"/>
    </row>
    <row r="52" spans="1:27" ht="15.5">
      <c r="F52" s="99" t="s">
        <v>817</v>
      </c>
      <c r="G52" s="99"/>
      <c r="U52" s="76" t="s">
        <v>238</v>
      </c>
      <c r="V52" s="416">
        <f>0.9*V34</f>
        <v>0</v>
      </c>
      <c r="W52" s="416">
        <f t="shared" ref="W52:Z52" si="8">0.9*W34</f>
        <v>0</v>
      </c>
      <c r="X52" s="416">
        <f t="shared" si="8"/>
        <v>0</v>
      </c>
      <c r="Y52" s="416">
        <f t="shared" si="8"/>
        <v>0</v>
      </c>
      <c r="Z52" s="416">
        <f t="shared" si="8"/>
        <v>0</v>
      </c>
      <c r="AA52" s="98"/>
    </row>
    <row r="53" spans="1:27">
      <c r="V53" s="424" t="b">
        <f>SUM($V$52:$Z$52)&lt;=$V$51</f>
        <v>1</v>
      </c>
      <c r="W53" s="424" t="b">
        <f t="shared" ref="W53:Z53" si="9">SUM($V$52:$Z$52)&lt;=$V$51</f>
        <v>1</v>
      </c>
      <c r="X53" s="424" t="b">
        <f t="shared" si="9"/>
        <v>1</v>
      </c>
      <c r="Y53" s="424" t="b">
        <f t="shared" si="9"/>
        <v>1</v>
      </c>
      <c r="Z53" s="424" t="b">
        <f t="shared" si="9"/>
        <v>1</v>
      </c>
    </row>
    <row r="54" spans="1:27"/>
    <row r="55" spans="1:27" ht="14">
      <c r="A55" s="54"/>
      <c r="B55" s="63" t="s">
        <v>818</v>
      </c>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7"/>
    <row r="57" spans="1:27">
      <c r="F57" s="99" t="s">
        <v>818</v>
      </c>
      <c r="G57" s="99"/>
      <c r="U57" s="76" t="s">
        <v>219</v>
      </c>
      <c r="V57" s="425"/>
      <c r="W57" s="425"/>
      <c r="X57" s="425"/>
      <c r="Y57" s="425"/>
      <c r="Z57" s="425"/>
    </row>
    <row r="58" spans="1:27">
      <c r="G58" s="99"/>
      <c r="U58" s="76"/>
      <c r="V58" s="424" t="b">
        <f>SUM($V$57:$Z$57)&lt;=0.1*SUM($V$29:$Z$29)</f>
        <v>1</v>
      </c>
      <c r="W58" s="424" t="b">
        <f t="shared" ref="W58:Z58" si="10">SUM($V$57:$Z$57)&lt;=0.1*SUM($V$29:$Z$29)</f>
        <v>1</v>
      </c>
      <c r="X58" s="424" t="b">
        <f t="shared" si="10"/>
        <v>1</v>
      </c>
      <c r="Y58" s="424" t="b">
        <f t="shared" si="10"/>
        <v>1</v>
      </c>
      <c r="Z58" s="424" t="b">
        <f t="shared" si="10"/>
        <v>1</v>
      </c>
    </row>
    <row r="59" spans="1:27"/>
  </sheetData>
  <mergeCells count="2">
    <mergeCell ref="V6:Z6"/>
    <mergeCell ref="V51:Z51"/>
  </mergeCells>
  <pageMargins left="0.7" right="0.7" top="0.75" bottom="0.75" header="0.3" footer="0.3"/>
  <pageSetup paperSize="9" orientation="portrait" r:id="rId1"/>
  <headerFooter>
    <oddFooter>&amp;C_x000D_&amp;1#&amp;"Calibri"&amp;10&amp;K000000 OFFICIAL-InternalOnly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25F-A18B-4D1D-A02C-C268217CFF93}">
  <sheetPr>
    <tabColor rgb="FF7030A0"/>
    <pageSetUpPr autoPageBreaks="0"/>
  </sheetPr>
  <dimension ref="A1:AA56"/>
  <sheetViews>
    <sheetView zoomScaleNormal="100" zoomScaleSheetLayoutView="50" workbookViewId="0"/>
  </sheetViews>
  <sheetFormatPr defaultColWidth="0" defaultRowHeight="13.5" zeroHeight="1"/>
  <cols>
    <col min="1" max="1" width="1.765625" customWidth="1"/>
    <col min="2" max="3" width="9.23046875" customWidth="1"/>
    <col min="4" max="4" width="25.3828125" bestFit="1" customWidth="1"/>
    <col min="5" max="5" width="21.23046875" bestFit="1" customWidth="1"/>
    <col min="6" max="6" width="56.84375" bestFit="1" customWidth="1"/>
    <col min="7" max="7" width="7.4609375" bestFit="1" customWidth="1"/>
    <col min="8" max="20" width="1.765625" customWidth="1"/>
    <col min="21" max="21" width="15.23046875" bestFit="1" customWidth="1"/>
    <col min="22" max="26" width="9.23046875" customWidth="1"/>
    <col min="27" max="27" width="155.15234375" bestFit="1" customWidth="1"/>
    <col min="28" max="16384" width="9.23046875" hidden="1"/>
  </cols>
  <sheetData>
    <row r="1" spans="1:27"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5.5" thickBot="1">
      <c r="A4" s="28" t="s">
        <v>62</v>
      </c>
      <c r="B4" s="28"/>
      <c r="C4" s="7"/>
      <c r="D4" s="7"/>
      <c r="E4" s="7"/>
      <c r="F4" s="7"/>
      <c r="G4" s="7"/>
      <c r="H4" s="7"/>
      <c r="I4" s="7"/>
      <c r="J4" s="7"/>
      <c r="K4" s="7"/>
      <c r="L4" s="7"/>
      <c r="M4" s="7"/>
      <c r="N4" s="7"/>
      <c r="O4" s="7"/>
      <c r="P4" s="7"/>
      <c r="Q4" s="7"/>
      <c r="R4" s="7"/>
      <c r="S4" s="7"/>
      <c r="T4" s="7"/>
      <c r="U4" s="7"/>
      <c r="V4" s="7"/>
      <c r="W4" s="7"/>
      <c r="X4" s="7"/>
      <c r="Y4" s="7"/>
      <c r="Z4" s="7"/>
      <c r="AA4" s="7"/>
    </row>
    <row r="5" spans="1:27"/>
    <row r="6" spans="1:27">
      <c r="V6" s="485" t="s">
        <v>235</v>
      </c>
      <c r="W6" s="486"/>
      <c r="X6" s="486"/>
      <c r="Y6" s="486"/>
      <c r="Z6" s="487"/>
    </row>
    <row r="7" spans="1:27">
      <c r="A7" s="76"/>
      <c r="B7" s="76"/>
      <c r="C7" s="76"/>
      <c r="D7" s="76" t="s">
        <v>805</v>
      </c>
      <c r="E7" s="76" t="s">
        <v>806</v>
      </c>
      <c r="F7" s="76" t="s">
        <v>807</v>
      </c>
      <c r="H7" s="86" t="s">
        <v>671</v>
      </c>
      <c r="I7" s="86" t="s">
        <v>672</v>
      </c>
      <c r="J7" s="86" t="s">
        <v>673</v>
      </c>
      <c r="K7" s="86" t="s">
        <v>674</v>
      </c>
      <c r="L7" s="86" t="s">
        <v>675</v>
      </c>
      <c r="M7" s="86" t="s">
        <v>676</v>
      </c>
      <c r="N7" s="86" t="s">
        <v>677</v>
      </c>
      <c r="O7" s="86" t="s">
        <v>678</v>
      </c>
      <c r="P7" s="86" t="s">
        <v>679</v>
      </c>
      <c r="Q7" s="86" t="s">
        <v>680</v>
      </c>
      <c r="R7" s="86" t="s">
        <v>681</v>
      </c>
      <c r="S7" s="86" t="s">
        <v>682</v>
      </c>
      <c r="T7" s="86" t="s">
        <v>683</v>
      </c>
      <c r="U7" s="76" t="s">
        <v>211</v>
      </c>
      <c r="V7" s="272" t="s">
        <v>167</v>
      </c>
      <c r="W7" s="272" t="s">
        <v>7</v>
      </c>
      <c r="X7" s="272" t="s">
        <v>168</v>
      </c>
      <c r="Y7" s="272" t="s">
        <v>169</v>
      </c>
      <c r="Z7" s="272" t="s">
        <v>170</v>
      </c>
    </row>
    <row r="8" spans="1:27">
      <c r="G8" s="76"/>
      <c r="H8" s="76"/>
      <c r="I8" s="76"/>
      <c r="J8" s="76"/>
      <c r="K8" s="76"/>
      <c r="L8" s="76"/>
      <c r="M8" s="76"/>
      <c r="N8" s="76"/>
    </row>
    <row r="9" spans="1:27" ht="18">
      <c r="A9" s="29"/>
      <c r="B9" s="30" t="s">
        <v>819</v>
      </c>
      <c r="C9" s="29"/>
      <c r="D9" s="29"/>
      <c r="E9" s="29"/>
      <c r="F9" s="29"/>
      <c r="G9" s="29"/>
      <c r="H9" s="29"/>
      <c r="I9" s="29"/>
      <c r="J9" s="29"/>
      <c r="K9" s="29"/>
      <c r="L9" s="29"/>
      <c r="M9" s="29"/>
      <c r="N9" s="29"/>
      <c r="O9" s="29"/>
      <c r="P9" s="29"/>
      <c r="Q9" s="29"/>
      <c r="R9" s="29"/>
      <c r="S9" s="29"/>
      <c r="T9" s="29"/>
      <c r="U9" s="29"/>
      <c r="V9" s="29"/>
      <c r="W9" s="29"/>
      <c r="X9" s="29"/>
      <c r="Y9" s="29"/>
      <c r="Z9" s="29"/>
    </row>
    <row r="10" spans="1:27">
      <c r="G10" s="76"/>
      <c r="H10" s="76"/>
      <c r="I10" s="76"/>
      <c r="J10" s="76"/>
      <c r="K10" s="76"/>
      <c r="L10" s="76"/>
      <c r="M10" s="76"/>
      <c r="N10" s="76"/>
    </row>
    <row r="11" spans="1:27" ht="14">
      <c r="A11" s="54"/>
      <c r="B11" s="63" t="s">
        <v>819</v>
      </c>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7"/>
    <row r="13" spans="1:27">
      <c r="T13" s="101" t="s">
        <v>820</v>
      </c>
      <c r="U13" t="s">
        <v>219</v>
      </c>
      <c r="V13" s="414"/>
      <c r="W13" s="426"/>
      <c r="X13" s="426"/>
      <c r="Y13" s="426"/>
      <c r="Z13" s="426"/>
    </row>
    <row r="14" spans="1:27">
      <c r="T14" s="101" t="s">
        <v>821</v>
      </c>
      <c r="U14" t="s">
        <v>219</v>
      </c>
      <c r="V14" s="414"/>
      <c r="W14" s="426"/>
      <c r="X14" s="426"/>
      <c r="Y14" s="426"/>
      <c r="Z14" s="426"/>
    </row>
    <row r="15" spans="1:27">
      <c r="U15" t="s">
        <v>219</v>
      </c>
      <c r="V15" s="416">
        <f>SUM(V13:V14)</f>
        <v>0</v>
      </c>
      <c r="W15" s="426"/>
      <c r="X15" s="426"/>
      <c r="Y15" s="426"/>
      <c r="Z15" s="426"/>
    </row>
    <row r="16" spans="1:27"/>
    <row r="17" spans="1:26" ht="14">
      <c r="A17" s="54"/>
      <c r="B17" s="63" t="s">
        <v>822</v>
      </c>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row r="19" spans="1:26">
      <c r="D19" s="414"/>
      <c r="E19" s="414"/>
      <c r="F19" s="414"/>
      <c r="V19" s="414"/>
      <c r="W19" s="426"/>
      <c r="X19" s="426"/>
      <c r="Y19" s="426"/>
      <c r="Z19" s="426"/>
    </row>
    <row r="20" spans="1:26">
      <c r="D20" s="414"/>
      <c r="E20" s="414"/>
      <c r="F20" s="414"/>
      <c r="V20" s="414"/>
      <c r="W20" s="426"/>
      <c r="X20" s="426"/>
      <c r="Y20" s="426"/>
      <c r="Z20" s="426"/>
    </row>
    <row r="21" spans="1:26">
      <c r="D21" s="414"/>
      <c r="E21" s="414"/>
      <c r="F21" s="414"/>
      <c r="V21" s="414"/>
      <c r="W21" s="426"/>
      <c r="X21" s="426"/>
      <c r="Y21" s="426"/>
      <c r="Z21" s="426"/>
    </row>
    <row r="22" spans="1:26">
      <c r="D22" s="414"/>
      <c r="E22" s="414"/>
      <c r="F22" s="414"/>
      <c r="V22" s="414"/>
      <c r="W22" s="426"/>
      <c r="X22" s="426"/>
      <c r="Y22" s="426"/>
      <c r="Z22" s="426"/>
    </row>
    <row r="23" spans="1:26">
      <c r="D23" s="414"/>
      <c r="E23" s="414"/>
      <c r="F23" s="414"/>
      <c r="V23" s="414"/>
      <c r="W23" s="426"/>
      <c r="X23" s="426"/>
      <c r="Y23" s="426"/>
      <c r="Z23" s="426"/>
    </row>
    <row r="24" spans="1:26">
      <c r="D24" s="414"/>
      <c r="E24" s="414"/>
      <c r="F24" s="414"/>
      <c r="V24" s="414"/>
      <c r="W24" s="426"/>
      <c r="X24" s="426"/>
      <c r="Y24" s="426"/>
      <c r="Z24" s="426"/>
    </row>
    <row r="25" spans="1:26">
      <c r="D25" s="414"/>
      <c r="E25" s="414"/>
      <c r="F25" s="414"/>
      <c r="V25" s="414"/>
      <c r="W25" s="426"/>
      <c r="X25" s="426"/>
      <c r="Y25" s="426"/>
      <c r="Z25" s="426"/>
    </row>
    <row r="26" spans="1:26">
      <c r="D26" s="414"/>
      <c r="E26" s="414"/>
      <c r="F26" s="414"/>
      <c r="V26" s="414"/>
      <c r="W26" s="426"/>
      <c r="X26" s="426"/>
      <c r="Y26" s="426"/>
      <c r="Z26" s="426"/>
    </row>
    <row r="27" spans="1:26">
      <c r="D27" s="414"/>
      <c r="E27" s="414"/>
      <c r="F27" s="414"/>
      <c r="V27" s="414"/>
      <c r="W27" s="426"/>
      <c r="X27" s="426"/>
      <c r="Y27" s="426"/>
      <c r="Z27" s="426"/>
    </row>
    <row r="28" spans="1:26">
      <c r="D28" s="414"/>
      <c r="E28" s="414"/>
      <c r="F28" s="414"/>
      <c r="V28" s="414"/>
      <c r="W28" s="426"/>
      <c r="X28" s="426"/>
      <c r="Y28" s="426"/>
      <c r="Z28" s="426"/>
    </row>
    <row r="29" spans="1:26">
      <c r="D29" s="414"/>
      <c r="E29" s="414"/>
      <c r="F29" s="414"/>
      <c r="V29" s="414"/>
      <c r="W29" s="426"/>
      <c r="X29" s="426"/>
      <c r="Y29" s="426"/>
      <c r="Z29" s="426"/>
    </row>
    <row r="30" spans="1:26">
      <c r="D30" s="414"/>
      <c r="E30" s="414"/>
      <c r="F30" s="414"/>
      <c r="U30" t="s">
        <v>219</v>
      </c>
      <c r="V30" s="414"/>
      <c r="W30" s="426"/>
      <c r="X30" s="426"/>
      <c r="Y30" s="426"/>
      <c r="Z30" s="426"/>
    </row>
    <row r="31" spans="1:26">
      <c r="D31" s="414"/>
      <c r="E31" s="414"/>
      <c r="F31" s="414"/>
      <c r="U31" t="s">
        <v>219</v>
      </c>
      <c r="V31" s="414"/>
      <c r="W31" s="426"/>
      <c r="X31" s="426"/>
      <c r="Y31" s="426"/>
      <c r="Z31" s="426"/>
    </row>
    <row r="32" spans="1:26" ht="15.5">
      <c r="D32" s="85"/>
      <c r="F32" s="99" t="s">
        <v>823</v>
      </c>
      <c r="G32" s="85"/>
      <c r="H32" s="85"/>
      <c r="I32" s="85"/>
      <c r="J32" s="85"/>
      <c r="K32" s="85"/>
      <c r="U32" s="76" t="s">
        <v>219</v>
      </c>
      <c r="V32" s="416">
        <f>SUM(V19:V31)</f>
        <v>0</v>
      </c>
      <c r="W32" s="426"/>
      <c r="X32" s="426"/>
      <c r="Y32" s="426"/>
      <c r="Z32" s="426"/>
    </row>
    <row r="33" spans="1:27"/>
    <row r="34" spans="1:27" ht="14">
      <c r="A34" s="54"/>
      <c r="B34" s="63" t="s">
        <v>824</v>
      </c>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7"/>
    <row r="36" spans="1:27">
      <c r="F36" s="100" t="s">
        <v>825</v>
      </c>
      <c r="U36" t="s">
        <v>219</v>
      </c>
      <c r="V36" s="414"/>
      <c r="W36" s="426"/>
      <c r="X36" s="426"/>
      <c r="Y36" s="426"/>
      <c r="Z36" s="426"/>
    </row>
    <row r="37" spans="1:27"/>
    <row r="38" spans="1:27" ht="14">
      <c r="B38" s="63" t="s">
        <v>826</v>
      </c>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7"/>
    <row r="40" spans="1:27" ht="15.5">
      <c r="F40" s="100" t="s">
        <v>827</v>
      </c>
      <c r="U40" t="s">
        <v>219</v>
      </c>
      <c r="V40" s="414"/>
      <c r="W40" s="426"/>
      <c r="X40" s="426"/>
      <c r="Y40" s="426"/>
      <c r="Z40" s="426"/>
    </row>
    <row r="41" spans="1:27"/>
    <row r="42" spans="1:27" ht="14">
      <c r="B42" s="63" t="s">
        <v>828</v>
      </c>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7"/>
    <row r="44" spans="1:27" ht="15.5">
      <c r="F44" s="100" t="s">
        <v>829</v>
      </c>
      <c r="U44" t="s">
        <v>219</v>
      </c>
      <c r="V44" s="334"/>
      <c r="W44" s="426"/>
      <c r="X44" s="426"/>
      <c r="Y44" s="426"/>
      <c r="Z44" s="426"/>
      <c r="AA44" s="36" t="s">
        <v>830</v>
      </c>
    </row>
    <row r="45" spans="1:27" ht="15.5">
      <c r="F45" s="100" t="s">
        <v>831</v>
      </c>
      <c r="U45" t="s">
        <v>219</v>
      </c>
      <c r="V45" s="414"/>
      <c r="W45" s="426"/>
      <c r="X45" s="426"/>
      <c r="Y45" s="426"/>
      <c r="Z45" s="426"/>
      <c r="AA45" s="36" t="s">
        <v>832</v>
      </c>
    </row>
    <row r="46" spans="1:27" ht="15.5">
      <c r="F46" s="100" t="s">
        <v>833</v>
      </c>
      <c r="U46" t="s">
        <v>219</v>
      </c>
      <c r="V46" s="414"/>
      <c r="W46" s="426"/>
      <c r="X46" s="426"/>
      <c r="Y46" s="426"/>
      <c r="Z46" s="426"/>
      <c r="AA46" s="36" t="s">
        <v>834</v>
      </c>
    </row>
    <row r="47" spans="1:27" ht="15.5">
      <c r="F47" s="100" t="s">
        <v>835</v>
      </c>
      <c r="U47" t="s">
        <v>219</v>
      </c>
      <c r="V47" s="414"/>
      <c r="W47" s="426"/>
      <c r="X47" s="426"/>
      <c r="Y47" s="426"/>
      <c r="Z47" s="426"/>
      <c r="AA47" s="36" t="s">
        <v>836</v>
      </c>
    </row>
    <row r="48" spans="1:27">
      <c r="F48" s="100" t="s">
        <v>837</v>
      </c>
      <c r="U48" t="s">
        <v>219</v>
      </c>
      <c r="V48" s="416">
        <f>V44*V45 - (V46+V47)</f>
        <v>0</v>
      </c>
      <c r="W48" s="426"/>
      <c r="X48" s="426"/>
      <c r="Y48" s="426"/>
      <c r="Z48" s="426"/>
    </row>
    <row r="49" spans="2:26"/>
    <row r="50" spans="2:26" ht="14">
      <c r="B50" s="63" t="s">
        <v>838</v>
      </c>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2:26"/>
    <row r="52" spans="2:26" ht="15.5">
      <c r="F52" s="101" t="s">
        <v>810</v>
      </c>
      <c r="G52" s="31">
        <f>'Universal Data'!D31</f>
        <v>283.30833333333334</v>
      </c>
    </row>
    <row r="53" spans="2:26" ht="15.5">
      <c r="F53" s="101" t="s">
        <v>811</v>
      </c>
      <c r="G53" s="341">
        <f>INDEX('Universal Data'!$D$29:$D$39,MATCH('Universal Data'!$C$17,'Universal Data'!$C$29:$C$39,0))</f>
        <v>307.32821397646848</v>
      </c>
    </row>
    <row r="54" spans="2:26"/>
    <row r="55" spans="2:26">
      <c r="F55" s="100" t="s">
        <v>839</v>
      </c>
      <c r="U55" s="76" t="s">
        <v>238</v>
      </c>
      <c r="V55" s="416">
        <f>IFERROR((0.9*MIN(V32,V48)-V40)*G52/G53,"-")</f>
        <v>0</v>
      </c>
      <c r="W55" s="426"/>
      <c r="X55" s="426"/>
      <c r="Y55" s="426"/>
      <c r="Z55" s="426"/>
    </row>
    <row r="56" spans="2:26"/>
  </sheetData>
  <mergeCells count="1">
    <mergeCell ref="V6:Z6"/>
  </mergeCells>
  <pageMargins left="0.7" right="0.7" top="0.75" bottom="0.75" header="0.3" footer="0.3"/>
  <pageSetup paperSize="9" orientation="portrait" r:id="rId1"/>
  <headerFooter>
    <oddFooter>&amp;C_x000D_&amp;1#&amp;"Calibri"&amp;10&amp;K000000 OFFICIAL-InternalOnly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037-4797-42A6-92D7-DB6A40D3C133}">
  <sheetPr>
    <tabColor rgb="FF7030A0"/>
    <pageSetUpPr autoPageBreaks="0"/>
  </sheetPr>
  <dimension ref="A1:AT84"/>
  <sheetViews>
    <sheetView zoomScaleNormal="100" workbookViewId="0"/>
  </sheetViews>
  <sheetFormatPr defaultColWidth="0" defaultRowHeight="13.5" zeroHeight="1"/>
  <cols>
    <col min="1" max="1" width="1.765625" customWidth="1"/>
    <col min="2" max="3" width="9.23046875" customWidth="1"/>
    <col min="4" max="5" width="23.15234375" customWidth="1"/>
    <col min="6" max="6" width="63" bestFit="1" customWidth="1"/>
    <col min="7" max="7" width="49.4609375" bestFit="1" customWidth="1"/>
    <col min="8" max="20" width="1.765625" customWidth="1"/>
    <col min="21" max="21" width="16.765625" bestFit="1" customWidth="1"/>
    <col min="22" max="29" width="9.15234375" customWidth="1"/>
    <col min="30" max="35" width="9.23046875" customWidth="1"/>
    <col min="36" max="46" width="0" hidden="1" customWidth="1"/>
    <col min="47" max="16384" width="9.23046875" hidden="1"/>
  </cols>
  <sheetData>
    <row r="1" spans="1:35"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ht="25">
      <c r="A2" s="3" t="str">
        <f>Cover!$A$3</f>
        <v>National Grid Electricity System Operator</v>
      </c>
      <c r="B2" s="3"/>
    </row>
    <row r="3" spans="1:35" s="2" customFormat="1" ht="25">
      <c r="A3" s="3" t="str">
        <f>Cover!$A$4</f>
        <v>2022/23</v>
      </c>
      <c r="B3" s="3"/>
      <c r="C3" s="3"/>
    </row>
    <row r="4" spans="1:35" s="7" customFormat="1" ht="25.5" thickBot="1">
      <c r="A4" s="28" t="s">
        <v>63</v>
      </c>
      <c r="B4" s="28"/>
    </row>
    <row r="5" spans="1:35"/>
    <row r="6" spans="1:35"/>
    <row r="7" spans="1:35">
      <c r="V7" s="493" t="s">
        <v>442</v>
      </c>
      <c r="W7" s="493"/>
      <c r="X7" s="493"/>
      <c r="Y7" s="493"/>
      <c r="Z7" s="493"/>
      <c r="AA7" s="493"/>
      <c r="AB7" s="493"/>
      <c r="AC7" s="493"/>
      <c r="AD7" s="490" t="s">
        <v>235</v>
      </c>
      <c r="AE7" s="490"/>
      <c r="AF7" s="490"/>
      <c r="AG7" s="490"/>
      <c r="AH7" s="490"/>
    </row>
    <row r="8" spans="1:35">
      <c r="A8" s="76"/>
      <c r="B8" s="76"/>
      <c r="C8" s="76"/>
      <c r="D8" s="76" t="s">
        <v>840</v>
      </c>
      <c r="E8" s="76" t="s">
        <v>841</v>
      </c>
      <c r="F8" s="76" t="s">
        <v>807</v>
      </c>
      <c r="G8" s="76"/>
      <c r="H8" s="86" t="s">
        <v>671</v>
      </c>
      <c r="I8" s="86" t="s">
        <v>672</v>
      </c>
      <c r="J8" s="86" t="s">
        <v>673</v>
      </c>
      <c r="K8" s="86" t="s">
        <v>674</v>
      </c>
      <c r="L8" s="86" t="s">
        <v>675</v>
      </c>
      <c r="M8" s="86" t="s">
        <v>676</v>
      </c>
      <c r="N8" s="86" t="s">
        <v>677</v>
      </c>
      <c r="O8" s="86" t="s">
        <v>678</v>
      </c>
      <c r="P8" s="86" t="s">
        <v>679</v>
      </c>
      <c r="Q8" s="86" t="s">
        <v>680</v>
      </c>
      <c r="R8" s="86" t="s">
        <v>681</v>
      </c>
      <c r="S8" s="86" t="s">
        <v>682</v>
      </c>
      <c r="T8" s="86" t="s">
        <v>683</v>
      </c>
      <c r="U8" s="76" t="s">
        <v>211</v>
      </c>
      <c r="V8" s="272" t="s">
        <v>842</v>
      </c>
      <c r="W8" s="41" t="s">
        <v>843</v>
      </c>
      <c r="X8" s="41" t="s">
        <v>844</v>
      </c>
      <c r="Y8" s="272" t="s">
        <v>162</v>
      </c>
      <c r="Z8" s="41" t="s">
        <v>163</v>
      </c>
      <c r="AA8" s="41" t="s">
        <v>164</v>
      </c>
      <c r="AB8" s="272" t="s">
        <v>165</v>
      </c>
      <c r="AC8" s="41" t="s">
        <v>166</v>
      </c>
      <c r="AD8" s="272" t="s">
        <v>167</v>
      </c>
      <c r="AE8" s="41" t="s">
        <v>7</v>
      </c>
      <c r="AF8" s="41" t="s">
        <v>168</v>
      </c>
      <c r="AG8" s="41" t="s">
        <v>169</v>
      </c>
      <c r="AH8" s="272" t="s">
        <v>170</v>
      </c>
    </row>
    <row r="9" spans="1:35">
      <c r="H9" s="76"/>
      <c r="I9" s="76"/>
      <c r="J9" s="76"/>
      <c r="K9" s="76"/>
      <c r="L9" s="76"/>
      <c r="M9" s="76"/>
      <c r="N9" s="76"/>
    </row>
    <row r="10" spans="1:35">
      <c r="A10" s="65"/>
      <c r="B10" s="87"/>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35"/>
    <row r="12" spans="1:35" ht="14">
      <c r="A12" s="54"/>
      <c r="B12" s="63" t="s">
        <v>845</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row>
    <row r="13" spans="1:35"/>
    <row r="14" spans="1:35">
      <c r="G14" s="99" t="s">
        <v>845</v>
      </c>
      <c r="H14" s="99"/>
      <c r="U14" s="76" t="s">
        <v>219</v>
      </c>
      <c r="V14" s="426"/>
      <c r="W14" s="426"/>
      <c r="X14" s="426"/>
      <c r="Y14" s="426"/>
      <c r="Z14" s="426"/>
      <c r="AA14" s="426"/>
      <c r="AB14" s="426"/>
      <c r="AC14" s="426"/>
      <c r="AD14" s="425"/>
      <c r="AE14" s="425"/>
      <c r="AF14" s="425"/>
      <c r="AG14" s="425"/>
      <c r="AH14" s="425"/>
    </row>
    <row r="15" spans="1:35"/>
    <row r="17" spans="1:34" ht="14">
      <c r="A17" s="54"/>
      <c r="B17" s="63" t="s">
        <v>846</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row>
    <row r="18" spans="1:34"/>
    <row r="19" spans="1:34">
      <c r="D19" s="414"/>
      <c r="E19" s="414"/>
      <c r="F19" s="414"/>
      <c r="N19" s="88"/>
      <c r="U19" t="s">
        <v>219</v>
      </c>
      <c r="V19" s="414"/>
      <c r="W19" s="414"/>
      <c r="X19" s="414"/>
      <c r="Y19" s="414"/>
      <c r="Z19" s="414"/>
      <c r="AA19" s="414"/>
      <c r="AB19" s="414"/>
      <c r="AC19" s="414"/>
      <c r="AD19" s="414"/>
      <c r="AE19" s="414"/>
      <c r="AF19" s="414"/>
      <c r="AG19" s="414"/>
      <c r="AH19" s="414"/>
    </row>
    <row r="20" spans="1:34">
      <c r="D20" s="414"/>
      <c r="E20" s="414"/>
      <c r="F20" s="414"/>
      <c r="N20" s="88"/>
      <c r="U20" t="s">
        <v>219</v>
      </c>
      <c r="V20" s="414"/>
      <c r="W20" s="414"/>
      <c r="X20" s="414"/>
      <c r="Y20" s="414"/>
      <c r="Z20" s="414"/>
      <c r="AA20" s="414"/>
      <c r="AB20" s="414"/>
      <c r="AC20" s="414"/>
      <c r="AD20" s="414"/>
      <c r="AE20" s="414"/>
      <c r="AF20" s="414"/>
      <c r="AG20" s="414"/>
      <c r="AH20" s="414"/>
    </row>
    <row r="21" spans="1:34">
      <c r="D21" s="414"/>
      <c r="E21" s="414"/>
      <c r="F21" s="414"/>
      <c r="N21" s="88"/>
      <c r="U21" t="s">
        <v>219</v>
      </c>
      <c r="V21" s="414"/>
      <c r="W21" s="414"/>
      <c r="X21" s="414"/>
      <c r="Y21" s="414"/>
      <c r="Z21" s="414"/>
      <c r="AA21" s="414"/>
      <c r="AB21" s="414"/>
      <c r="AC21" s="414"/>
      <c r="AD21" s="414"/>
      <c r="AE21" s="414"/>
      <c r="AF21" s="414"/>
      <c r="AG21" s="414"/>
      <c r="AH21" s="414"/>
    </row>
    <row r="22" spans="1:34">
      <c r="D22" s="414"/>
      <c r="E22" s="414"/>
      <c r="F22" s="414"/>
      <c r="U22" t="s">
        <v>219</v>
      </c>
      <c r="V22" s="414"/>
      <c r="W22" s="414"/>
      <c r="X22" s="414"/>
      <c r="Y22" s="414"/>
      <c r="Z22" s="414"/>
      <c r="AA22" s="414"/>
      <c r="AB22" s="414"/>
      <c r="AC22" s="414"/>
      <c r="AD22" s="414"/>
      <c r="AE22" s="414"/>
      <c r="AF22" s="414"/>
      <c r="AG22" s="414"/>
      <c r="AH22" s="414"/>
    </row>
    <row r="23" spans="1:34">
      <c r="D23" s="414"/>
      <c r="E23" s="414"/>
      <c r="F23" s="414"/>
      <c r="U23" t="s">
        <v>219</v>
      </c>
      <c r="V23" s="414"/>
      <c r="W23" s="414"/>
      <c r="X23" s="414"/>
      <c r="Y23" s="414"/>
      <c r="Z23" s="414"/>
      <c r="AA23" s="414"/>
      <c r="AB23" s="414"/>
      <c r="AC23" s="414"/>
      <c r="AD23" s="414"/>
      <c r="AE23" s="414"/>
      <c r="AF23" s="414"/>
      <c r="AG23" s="414"/>
      <c r="AH23" s="414"/>
    </row>
    <row r="24" spans="1:34">
      <c r="K24" s="83"/>
      <c r="U24" s="76" t="s">
        <v>219</v>
      </c>
      <c r="V24" s="416">
        <f>SUM(V19:V23)</f>
        <v>0</v>
      </c>
      <c r="W24" s="416">
        <f t="shared" ref="W24:AC24" si="0">SUM(W19:W23)</f>
        <v>0</v>
      </c>
      <c r="X24" s="416">
        <f t="shared" si="0"/>
        <v>0</v>
      </c>
      <c r="Y24" s="416">
        <f t="shared" si="0"/>
        <v>0</v>
      </c>
      <c r="Z24" s="416">
        <f t="shared" si="0"/>
        <v>0</v>
      </c>
      <c r="AA24" s="416">
        <f t="shared" si="0"/>
        <v>0</v>
      </c>
      <c r="AB24" s="416">
        <f t="shared" si="0"/>
        <v>0</v>
      </c>
      <c r="AC24" s="416">
        <f t="shared" si="0"/>
        <v>0</v>
      </c>
      <c r="AD24" s="416">
        <f>SUM(AD19:AD23)</f>
        <v>0</v>
      </c>
      <c r="AE24" s="416">
        <f t="shared" ref="AE24:AH24" si="1">SUM(AE19:AE23)</f>
        <v>0</v>
      </c>
      <c r="AF24" s="416">
        <f t="shared" si="1"/>
        <v>0</v>
      </c>
      <c r="AG24" s="416">
        <f t="shared" si="1"/>
        <v>0</v>
      </c>
      <c r="AH24" s="416">
        <f t="shared" si="1"/>
        <v>0</v>
      </c>
    </row>
    <row r="25" spans="1:34"/>
    <row r="26" spans="1:34"/>
    <row r="27" spans="1:34" ht="14">
      <c r="A27" s="54"/>
      <c r="B27" s="63" t="s">
        <v>847</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row>
    <row r="28" spans="1:34"/>
    <row r="29" spans="1:34">
      <c r="D29" s="414"/>
      <c r="E29" s="414"/>
      <c r="F29" s="414"/>
      <c r="N29" s="88"/>
      <c r="U29" t="s">
        <v>219</v>
      </c>
      <c r="V29" s="414"/>
      <c r="W29" s="414"/>
      <c r="X29" s="414"/>
      <c r="Y29" s="414"/>
      <c r="Z29" s="414"/>
      <c r="AA29" s="414"/>
      <c r="AB29" s="414"/>
      <c r="AC29" s="414"/>
      <c r="AD29" s="414"/>
      <c r="AE29" s="414"/>
      <c r="AF29" s="414"/>
      <c r="AG29" s="414"/>
      <c r="AH29" s="414"/>
    </row>
    <row r="30" spans="1:34">
      <c r="D30" s="414"/>
      <c r="E30" s="414"/>
      <c r="F30" s="414"/>
      <c r="N30" s="88"/>
      <c r="U30" t="s">
        <v>219</v>
      </c>
      <c r="V30" s="414"/>
      <c r="W30" s="414"/>
      <c r="X30" s="414"/>
      <c r="Y30" s="414"/>
      <c r="Z30" s="414"/>
      <c r="AA30" s="414"/>
      <c r="AB30" s="414"/>
      <c r="AC30" s="414"/>
      <c r="AD30" s="414"/>
      <c r="AE30" s="414"/>
      <c r="AF30" s="414"/>
      <c r="AG30" s="414"/>
      <c r="AH30" s="414"/>
    </row>
    <row r="31" spans="1:34">
      <c r="D31" s="414"/>
      <c r="E31" s="414"/>
      <c r="F31" s="414"/>
      <c r="N31" s="88"/>
      <c r="U31" t="s">
        <v>219</v>
      </c>
      <c r="V31" s="414"/>
      <c r="W31" s="414"/>
      <c r="X31" s="414"/>
      <c r="Y31" s="414"/>
      <c r="Z31" s="414"/>
      <c r="AA31" s="414"/>
      <c r="AB31" s="414"/>
      <c r="AC31" s="414"/>
      <c r="AD31" s="414"/>
      <c r="AE31" s="414"/>
      <c r="AF31" s="414"/>
      <c r="AG31" s="414"/>
      <c r="AH31" s="414"/>
    </row>
    <row r="32" spans="1:34">
      <c r="D32" s="414"/>
      <c r="E32" s="414"/>
      <c r="F32" s="414"/>
      <c r="U32" t="s">
        <v>219</v>
      </c>
      <c r="V32" s="414"/>
      <c r="W32" s="414"/>
      <c r="X32" s="414"/>
      <c r="Y32" s="414"/>
      <c r="Z32" s="414"/>
      <c r="AA32" s="414"/>
      <c r="AB32" s="414"/>
      <c r="AC32" s="414"/>
      <c r="AD32" s="414"/>
      <c r="AE32" s="414"/>
      <c r="AF32" s="414"/>
      <c r="AG32" s="414"/>
      <c r="AH32" s="414"/>
    </row>
    <row r="33" spans="1:34">
      <c r="D33" s="414"/>
      <c r="E33" s="414"/>
      <c r="F33" s="414"/>
      <c r="U33" t="s">
        <v>219</v>
      </c>
      <c r="V33" s="414"/>
      <c r="W33" s="414"/>
      <c r="X33" s="414"/>
      <c r="Y33" s="414"/>
      <c r="Z33" s="414"/>
      <c r="AA33" s="414"/>
      <c r="AB33" s="414"/>
      <c r="AC33" s="414"/>
      <c r="AD33" s="414"/>
      <c r="AE33" s="414"/>
      <c r="AF33" s="414"/>
      <c r="AG33" s="414"/>
      <c r="AH33" s="414"/>
    </row>
    <row r="34" spans="1:34">
      <c r="K34" s="83"/>
      <c r="U34" s="76" t="s">
        <v>219</v>
      </c>
      <c r="V34" s="416">
        <f t="shared" ref="V34:AC34" si="2">SUM(V29:V33)</f>
        <v>0</v>
      </c>
      <c r="W34" s="416">
        <f t="shared" si="2"/>
        <v>0</v>
      </c>
      <c r="X34" s="416">
        <f t="shared" si="2"/>
        <v>0</v>
      </c>
      <c r="Y34" s="416">
        <f>SUM(Y29:Y33)</f>
        <v>0</v>
      </c>
      <c r="Z34" s="416">
        <f t="shared" si="2"/>
        <v>0</v>
      </c>
      <c r="AA34" s="416">
        <f t="shared" si="2"/>
        <v>0</v>
      </c>
      <c r="AB34" s="416">
        <f t="shared" si="2"/>
        <v>0</v>
      </c>
      <c r="AC34" s="416">
        <f t="shared" si="2"/>
        <v>0</v>
      </c>
      <c r="AD34" s="416">
        <f>SUM(AD29:AD33)</f>
        <v>0</v>
      </c>
      <c r="AE34" s="416">
        <f t="shared" ref="AE34:AH34" si="3">SUM(AE29:AE33)</f>
        <v>0</v>
      </c>
      <c r="AF34" s="416">
        <f t="shared" si="3"/>
        <v>0</v>
      </c>
      <c r="AG34" s="416">
        <f t="shared" si="3"/>
        <v>0</v>
      </c>
      <c r="AH34" s="416">
        <f t="shared" si="3"/>
        <v>0</v>
      </c>
    </row>
    <row r="35" spans="1:34"/>
    <row r="36" spans="1:34"/>
    <row r="37" spans="1:34" ht="14">
      <c r="A37" s="54"/>
      <c r="B37" s="63" t="s">
        <v>848</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row>
    <row r="38" spans="1:34"/>
    <row r="39" spans="1:34">
      <c r="D39" s="414"/>
      <c r="E39" s="414"/>
      <c r="F39" s="414"/>
      <c r="N39" s="88"/>
      <c r="U39" t="s">
        <v>219</v>
      </c>
      <c r="V39" s="414"/>
      <c r="W39" s="414"/>
      <c r="X39" s="414"/>
      <c r="Y39" s="414"/>
      <c r="Z39" s="414"/>
      <c r="AA39" s="414"/>
      <c r="AB39" s="414"/>
      <c r="AC39" s="414"/>
      <c r="AD39" s="414"/>
      <c r="AE39" s="414"/>
      <c r="AF39" s="414"/>
      <c r="AG39" s="414"/>
      <c r="AH39" s="414"/>
    </row>
    <row r="40" spans="1:34">
      <c r="D40" s="414"/>
      <c r="E40" s="414"/>
      <c r="F40" s="414"/>
      <c r="N40" s="88"/>
      <c r="U40" t="s">
        <v>219</v>
      </c>
      <c r="V40" s="414"/>
      <c r="W40" s="414"/>
      <c r="X40" s="414"/>
      <c r="Y40" s="414"/>
      <c r="Z40" s="414"/>
      <c r="AA40" s="414"/>
      <c r="AB40" s="414"/>
      <c r="AC40" s="414"/>
      <c r="AD40" s="414"/>
      <c r="AE40" s="414"/>
      <c r="AF40" s="414"/>
      <c r="AG40" s="414"/>
      <c r="AH40" s="414"/>
    </row>
    <row r="41" spans="1:34">
      <c r="D41" s="414"/>
      <c r="E41" s="414"/>
      <c r="F41" s="414"/>
      <c r="N41" s="88"/>
      <c r="U41" t="s">
        <v>219</v>
      </c>
      <c r="V41" s="414"/>
      <c r="W41" s="414"/>
      <c r="X41" s="414"/>
      <c r="Y41" s="414"/>
      <c r="Z41" s="414"/>
      <c r="AA41" s="414"/>
      <c r="AB41" s="414"/>
      <c r="AC41" s="414"/>
      <c r="AD41" s="414"/>
      <c r="AE41" s="414"/>
      <c r="AF41" s="414"/>
      <c r="AG41" s="414"/>
      <c r="AH41" s="414"/>
    </row>
    <row r="42" spans="1:34">
      <c r="D42" s="414"/>
      <c r="E42" s="414"/>
      <c r="F42" s="414"/>
      <c r="U42" t="s">
        <v>219</v>
      </c>
      <c r="V42" s="414"/>
      <c r="W42" s="414"/>
      <c r="X42" s="414"/>
      <c r="Y42" s="414"/>
      <c r="Z42" s="414"/>
      <c r="AA42" s="414"/>
      <c r="AB42" s="414"/>
      <c r="AC42" s="414"/>
      <c r="AD42" s="414"/>
      <c r="AE42" s="414"/>
      <c r="AF42" s="414"/>
      <c r="AG42" s="414"/>
      <c r="AH42" s="414"/>
    </row>
    <row r="43" spans="1:34">
      <c r="D43" s="414"/>
      <c r="E43" s="414"/>
      <c r="F43" s="414"/>
      <c r="U43" t="s">
        <v>219</v>
      </c>
      <c r="V43" s="414"/>
      <c r="W43" s="414"/>
      <c r="X43" s="414"/>
      <c r="Y43" s="414"/>
      <c r="Z43" s="414"/>
      <c r="AA43" s="414"/>
      <c r="AB43" s="414"/>
      <c r="AC43" s="414"/>
      <c r="AD43" s="414"/>
      <c r="AE43" s="414"/>
      <c r="AF43" s="414"/>
      <c r="AG43" s="414"/>
      <c r="AH43" s="414"/>
    </row>
    <row r="44" spans="1:34">
      <c r="K44" s="83"/>
      <c r="U44" s="76" t="s">
        <v>219</v>
      </c>
      <c r="V44" s="416">
        <f t="shared" ref="V44:AC44" si="4">SUM(V39:V43)</f>
        <v>0</v>
      </c>
      <c r="W44" s="416">
        <f>SUM(W39:W43)</f>
        <v>0</v>
      </c>
      <c r="X44" s="416">
        <f t="shared" si="4"/>
        <v>0</v>
      </c>
      <c r="Y44" s="416">
        <f t="shared" si="4"/>
        <v>0</v>
      </c>
      <c r="Z44" s="416">
        <f t="shared" si="4"/>
        <v>0</v>
      </c>
      <c r="AA44" s="416">
        <f t="shared" si="4"/>
        <v>0</v>
      </c>
      <c r="AB44" s="416">
        <f t="shared" si="4"/>
        <v>0</v>
      </c>
      <c r="AC44" s="416">
        <f t="shared" si="4"/>
        <v>0</v>
      </c>
      <c r="AD44" s="416">
        <f>SUM(AD39:AD43)</f>
        <v>0</v>
      </c>
      <c r="AE44" s="416">
        <f t="shared" ref="AE44:AH44" si="5">SUM(AE39:AE43)</f>
        <v>0</v>
      </c>
      <c r="AF44" s="416">
        <f t="shared" si="5"/>
        <v>0</v>
      </c>
      <c r="AG44" s="416">
        <f t="shared" si="5"/>
        <v>0</v>
      </c>
      <c r="AH44" s="416">
        <f t="shared" si="5"/>
        <v>0</v>
      </c>
    </row>
    <row r="45" spans="1:34"/>
    <row r="46" spans="1:34"/>
    <row r="47" spans="1:34" ht="14">
      <c r="A47" s="54"/>
      <c r="B47" s="63" t="s">
        <v>849</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row>
    <row r="48" spans="1:34"/>
    <row r="49" spans="1:34">
      <c r="D49" s="414"/>
      <c r="E49" s="414"/>
      <c r="F49" s="414"/>
      <c r="N49" s="88"/>
      <c r="U49" t="s">
        <v>219</v>
      </c>
      <c r="V49" s="414"/>
      <c r="W49" s="414"/>
      <c r="X49" s="414"/>
      <c r="Y49" s="414"/>
      <c r="Z49" s="414"/>
      <c r="AA49" s="414"/>
      <c r="AB49" s="414"/>
      <c r="AC49" s="414"/>
      <c r="AD49" s="414"/>
      <c r="AE49" s="414"/>
      <c r="AF49" s="414"/>
      <c r="AG49" s="414"/>
      <c r="AH49" s="414"/>
    </row>
    <row r="50" spans="1:34">
      <c r="D50" s="414"/>
      <c r="E50" s="414"/>
      <c r="F50" s="414"/>
      <c r="N50" s="88"/>
      <c r="U50" t="s">
        <v>219</v>
      </c>
      <c r="V50" s="414"/>
      <c r="W50" s="414"/>
      <c r="X50" s="414"/>
      <c r="Y50" s="414"/>
      <c r="Z50" s="414"/>
      <c r="AA50" s="414"/>
      <c r="AB50" s="414"/>
      <c r="AC50" s="414"/>
      <c r="AD50" s="414"/>
      <c r="AE50" s="414"/>
      <c r="AF50" s="414"/>
      <c r="AG50" s="414"/>
      <c r="AH50" s="414"/>
    </row>
    <row r="51" spans="1:34">
      <c r="D51" s="414"/>
      <c r="E51" s="414"/>
      <c r="F51" s="414"/>
      <c r="N51" s="88"/>
      <c r="U51" t="s">
        <v>219</v>
      </c>
      <c r="V51" s="414"/>
      <c r="W51" s="414"/>
      <c r="X51" s="414"/>
      <c r="Y51" s="414"/>
      <c r="Z51" s="414"/>
      <c r="AA51" s="414"/>
      <c r="AB51" s="414"/>
      <c r="AC51" s="414"/>
      <c r="AD51" s="414"/>
      <c r="AE51" s="414"/>
      <c r="AF51" s="414"/>
      <c r="AG51" s="414"/>
      <c r="AH51" s="414"/>
    </row>
    <row r="52" spans="1:34">
      <c r="D52" s="414"/>
      <c r="E52" s="414"/>
      <c r="F52" s="414"/>
      <c r="U52" t="s">
        <v>219</v>
      </c>
      <c r="V52" s="414"/>
      <c r="W52" s="414"/>
      <c r="X52" s="414"/>
      <c r="Y52" s="414"/>
      <c r="Z52" s="414"/>
      <c r="AA52" s="414"/>
      <c r="AB52" s="414"/>
      <c r="AC52" s="414"/>
      <c r="AD52" s="414"/>
      <c r="AE52" s="414"/>
      <c r="AF52" s="414"/>
      <c r="AG52" s="414"/>
      <c r="AH52" s="414"/>
    </row>
    <row r="53" spans="1:34">
      <c r="D53" s="414"/>
      <c r="E53" s="414"/>
      <c r="F53" s="414"/>
      <c r="U53" t="s">
        <v>219</v>
      </c>
      <c r="V53" s="414"/>
      <c r="W53" s="414"/>
      <c r="X53" s="414"/>
      <c r="Y53" s="414"/>
      <c r="Z53" s="414"/>
      <c r="AA53" s="414"/>
      <c r="AB53" s="414"/>
      <c r="AC53" s="414"/>
      <c r="AD53" s="414"/>
      <c r="AE53" s="414"/>
      <c r="AF53" s="414"/>
      <c r="AG53" s="414"/>
      <c r="AH53" s="414"/>
    </row>
    <row r="54" spans="1:34">
      <c r="K54" s="83"/>
      <c r="U54" s="76" t="s">
        <v>219</v>
      </c>
      <c r="V54" s="416">
        <f t="shared" ref="V54:AC54" si="6">SUM(V49:V53)</f>
        <v>0</v>
      </c>
      <c r="W54" s="416">
        <f t="shared" si="6"/>
        <v>0</v>
      </c>
      <c r="X54" s="416">
        <f t="shared" si="6"/>
        <v>0</v>
      </c>
      <c r="Y54" s="416">
        <f t="shared" si="6"/>
        <v>0</v>
      </c>
      <c r="Z54" s="416">
        <f t="shared" si="6"/>
        <v>0</v>
      </c>
      <c r="AA54" s="416">
        <f>SUM(AA49:AA53)</f>
        <v>0</v>
      </c>
      <c r="AB54" s="416">
        <f t="shared" si="6"/>
        <v>0</v>
      </c>
      <c r="AC54" s="416">
        <f t="shared" si="6"/>
        <v>0</v>
      </c>
      <c r="AD54" s="416">
        <f>SUM(AD49:AD53)</f>
        <v>0</v>
      </c>
      <c r="AE54" s="416">
        <f t="shared" ref="AE54:AH54" si="7">SUM(AE49:AE53)</f>
        <v>0</v>
      </c>
      <c r="AF54" s="416">
        <f t="shared" si="7"/>
        <v>0</v>
      </c>
      <c r="AG54" s="416">
        <f t="shared" si="7"/>
        <v>0</v>
      </c>
      <c r="AH54" s="416">
        <f t="shared" si="7"/>
        <v>0</v>
      </c>
    </row>
    <row r="55" spans="1:34"/>
    <row r="56" spans="1:34"/>
    <row r="57" spans="1:34" ht="14">
      <c r="A57" s="54"/>
      <c r="B57" s="63" t="s">
        <v>850</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row>
    <row r="58" spans="1:34"/>
    <row r="59" spans="1:34">
      <c r="D59" s="414"/>
      <c r="E59" s="414"/>
      <c r="F59" s="414"/>
      <c r="N59" s="88"/>
      <c r="U59" t="s">
        <v>219</v>
      </c>
      <c r="V59" s="414"/>
      <c r="W59" s="414"/>
      <c r="X59" s="414"/>
      <c r="Y59" s="414"/>
      <c r="Z59" s="414"/>
      <c r="AA59" s="414"/>
      <c r="AB59" s="414"/>
      <c r="AC59" s="414"/>
      <c r="AD59" s="414"/>
      <c r="AE59" s="414"/>
      <c r="AF59" s="414"/>
      <c r="AG59" s="414"/>
      <c r="AH59" s="414"/>
    </row>
    <row r="60" spans="1:34">
      <c r="D60" s="414"/>
      <c r="E60" s="414"/>
      <c r="F60" s="414"/>
      <c r="N60" s="88"/>
      <c r="U60" t="s">
        <v>219</v>
      </c>
      <c r="V60" s="414"/>
      <c r="W60" s="414"/>
      <c r="X60" s="414"/>
      <c r="Y60" s="414"/>
      <c r="Z60" s="414"/>
      <c r="AA60" s="414"/>
      <c r="AB60" s="414"/>
      <c r="AC60" s="414"/>
      <c r="AD60" s="414"/>
      <c r="AE60" s="414"/>
      <c r="AF60" s="414"/>
      <c r="AG60" s="414"/>
      <c r="AH60" s="414"/>
    </row>
    <row r="61" spans="1:34">
      <c r="D61" s="414"/>
      <c r="E61" s="414"/>
      <c r="F61" s="414"/>
      <c r="N61" s="88"/>
      <c r="U61" t="s">
        <v>219</v>
      </c>
      <c r="V61" s="414"/>
      <c r="W61" s="414"/>
      <c r="X61" s="414"/>
      <c r="Y61" s="414"/>
      <c r="Z61" s="414"/>
      <c r="AA61" s="414"/>
      <c r="AB61" s="414"/>
      <c r="AC61" s="414"/>
      <c r="AD61" s="414"/>
      <c r="AE61" s="414"/>
      <c r="AF61" s="414"/>
      <c r="AG61" s="414"/>
      <c r="AH61" s="414"/>
    </row>
    <row r="62" spans="1:34">
      <c r="D62" s="414"/>
      <c r="E62" s="414"/>
      <c r="F62" s="414"/>
      <c r="U62" t="s">
        <v>219</v>
      </c>
      <c r="V62" s="414"/>
      <c r="W62" s="414"/>
      <c r="X62" s="414"/>
      <c r="Y62" s="414"/>
      <c r="Z62" s="414"/>
      <c r="AA62" s="414"/>
      <c r="AB62" s="414"/>
      <c r="AC62" s="414"/>
      <c r="AD62" s="414"/>
      <c r="AE62" s="414"/>
      <c r="AF62" s="414"/>
      <c r="AG62" s="414"/>
      <c r="AH62" s="414"/>
    </row>
    <row r="63" spans="1:34">
      <c r="D63" s="414"/>
      <c r="E63" s="414"/>
      <c r="F63" s="414"/>
      <c r="U63" t="s">
        <v>219</v>
      </c>
      <c r="V63" s="414"/>
      <c r="W63" s="414"/>
      <c r="X63" s="414"/>
      <c r="Y63" s="414"/>
      <c r="Z63" s="414"/>
      <c r="AA63" s="414"/>
      <c r="AB63" s="414"/>
      <c r="AC63" s="414"/>
      <c r="AD63" s="414"/>
      <c r="AE63" s="414"/>
      <c r="AF63" s="414"/>
      <c r="AG63" s="414"/>
      <c r="AH63" s="414"/>
    </row>
    <row r="64" spans="1:34">
      <c r="K64" s="83"/>
      <c r="U64" s="76" t="s">
        <v>219</v>
      </c>
      <c r="V64" s="416">
        <f t="shared" ref="V64:AC64" si="8">SUM(V59:V63)</f>
        <v>0</v>
      </c>
      <c r="W64" s="416">
        <f t="shared" si="8"/>
        <v>0</v>
      </c>
      <c r="X64" s="416">
        <f t="shared" si="8"/>
        <v>0</v>
      </c>
      <c r="Y64" s="416">
        <f t="shared" si="8"/>
        <v>0</v>
      </c>
      <c r="Z64" s="416">
        <f t="shared" si="8"/>
        <v>0</v>
      </c>
      <c r="AA64" s="416">
        <f t="shared" si="8"/>
        <v>0</v>
      </c>
      <c r="AB64" s="416">
        <f t="shared" si="8"/>
        <v>0</v>
      </c>
      <c r="AC64" s="416">
        <f t="shared" si="8"/>
        <v>0</v>
      </c>
      <c r="AD64" s="416">
        <f>SUM(AD59:AD63)</f>
        <v>0</v>
      </c>
      <c r="AE64" s="416">
        <f t="shared" ref="AE64:AH64" si="9">SUM(AE59:AE63)</f>
        <v>0</v>
      </c>
      <c r="AF64" s="416">
        <f t="shared" si="9"/>
        <v>0</v>
      </c>
      <c r="AG64" s="416">
        <f t="shared" si="9"/>
        <v>0</v>
      </c>
      <c r="AH64" s="416">
        <f t="shared" si="9"/>
        <v>0</v>
      </c>
    </row>
    <row r="65" spans="1:34"/>
    <row r="66" spans="1:34"/>
    <row r="67" spans="1:34" ht="14">
      <c r="A67" s="54"/>
      <c r="B67" s="63" t="s">
        <v>851</v>
      </c>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row>
    <row r="68" spans="1:34"/>
    <row r="69" spans="1:34">
      <c r="D69" s="414"/>
      <c r="E69" s="414"/>
      <c r="F69" s="414"/>
      <c r="N69" s="88"/>
      <c r="U69" t="s">
        <v>219</v>
      </c>
      <c r="V69" s="414"/>
      <c r="W69" s="414"/>
      <c r="X69" s="414"/>
      <c r="Y69" s="414"/>
      <c r="Z69" s="414"/>
      <c r="AA69" s="414"/>
      <c r="AB69" s="414"/>
      <c r="AC69" s="414"/>
      <c r="AD69" s="414"/>
      <c r="AE69" s="414"/>
      <c r="AF69" s="414"/>
      <c r="AG69" s="414"/>
      <c r="AH69" s="414"/>
    </row>
    <row r="70" spans="1:34">
      <c r="D70" s="414"/>
      <c r="E70" s="414"/>
      <c r="F70" s="414"/>
      <c r="N70" s="88"/>
      <c r="U70" t="s">
        <v>219</v>
      </c>
      <c r="V70" s="414"/>
      <c r="W70" s="414"/>
      <c r="X70" s="414"/>
      <c r="Y70" s="414"/>
      <c r="Z70" s="414"/>
      <c r="AA70" s="414"/>
      <c r="AB70" s="414"/>
      <c r="AC70" s="414"/>
      <c r="AD70" s="414"/>
      <c r="AE70" s="414"/>
      <c r="AF70" s="414"/>
      <c r="AG70" s="414"/>
      <c r="AH70" s="414"/>
    </row>
    <row r="71" spans="1:34">
      <c r="D71" s="414"/>
      <c r="E71" s="414"/>
      <c r="F71" s="414"/>
      <c r="N71" s="88"/>
      <c r="U71" t="s">
        <v>219</v>
      </c>
      <c r="V71" s="414"/>
      <c r="W71" s="414"/>
      <c r="X71" s="414"/>
      <c r="Y71" s="414"/>
      <c r="Z71" s="414"/>
      <c r="AA71" s="414"/>
      <c r="AB71" s="414"/>
      <c r="AC71" s="414"/>
      <c r="AD71" s="414"/>
      <c r="AE71" s="414"/>
      <c r="AF71" s="414"/>
      <c r="AG71" s="414"/>
      <c r="AH71" s="414"/>
    </row>
    <row r="72" spans="1:34">
      <c r="D72" s="414"/>
      <c r="E72" s="414"/>
      <c r="F72" s="414"/>
      <c r="U72" t="s">
        <v>219</v>
      </c>
      <c r="V72" s="414"/>
      <c r="W72" s="414"/>
      <c r="X72" s="414"/>
      <c r="Y72" s="414"/>
      <c r="Z72" s="414"/>
      <c r="AA72" s="414"/>
      <c r="AB72" s="414"/>
      <c r="AC72" s="414"/>
      <c r="AD72" s="414"/>
      <c r="AE72" s="414"/>
      <c r="AF72" s="414"/>
      <c r="AG72" s="414"/>
      <c r="AH72" s="414"/>
    </row>
    <row r="73" spans="1:34">
      <c r="D73" s="414"/>
      <c r="E73" s="414"/>
      <c r="F73" s="414"/>
      <c r="U73" t="s">
        <v>219</v>
      </c>
      <c r="V73" s="414"/>
      <c r="W73" s="414"/>
      <c r="X73" s="414"/>
      <c r="Y73" s="414"/>
      <c r="Z73" s="414"/>
      <c r="AA73" s="414"/>
      <c r="AB73" s="414"/>
      <c r="AC73" s="414"/>
      <c r="AD73" s="414"/>
      <c r="AE73" s="414"/>
      <c r="AF73" s="414"/>
      <c r="AG73" s="414"/>
      <c r="AH73" s="414"/>
    </row>
    <row r="74" spans="1:34">
      <c r="K74" s="83"/>
      <c r="U74" s="76" t="s">
        <v>219</v>
      </c>
      <c r="V74" s="416">
        <f t="shared" ref="V74:AC74" si="10">SUM(V69:V73)</f>
        <v>0</v>
      </c>
      <c r="W74" s="416">
        <f t="shared" si="10"/>
        <v>0</v>
      </c>
      <c r="X74" s="416">
        <f t="shared" si="10"/>
        <v>0</v>
      </c>
      <c r="Y74" s="416">
        <f t="shared" si="10"/>
        <v>0</v>
      </c>
      <c r="Z74" s="416">
        <f t="shared" si="10"/>
        <v>0</v>
      </c>
      <c r="AA74" s="416">
        <f t="shared" si="10"/>
        <v>0</v>
      </c>
      <c r="AB74" s="416">
        <f t="shared" si="10"/>
        <v>0</v>
      </c>
      <c r="AC74" s="416">
        <f t="shared" si="10"/>
        <v>0</v>
      </c>
      <c r="AD74" s="416">
        <f>SUM(AD69:AD73)</f>
        <v>0</v>
      </c>
      <c r="AE74" s="416">
        <f t="shared" ref="AE74:AH74" si="11">SUM(AE69:AE73)</f>
        <v>0</v>
      </c>
      <c r="AF74" s="416">
        <f t="shared" si="11"/>
        <v>0</v>
      </c>
      <c r="AG74" s="416">
        <f t="shared" si="11"/>
        <v>0</v>
      </c>
      <c r="AH74" s="416">
        <f t="shared" si="11"/>
        <v>0</v>
      </c>
    </row>
    <row r="75" spans="1:34"/>
    <row r="76" spans="1:34" ht="14">
      <c r="A76" s="54"/>
      <c r="B76" s="63" t="s">
        <v>852</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row>
    <row r="77" spans="1:34"/>
    <row r="78" spans="1:34">
      <c r="D78" s="414"/>
      <c r="E78" s="414"/>
      <c r="F78" s="414"/>
      <c r="N78" s="88"/>
      <c r="U78" t="s">
        <v>219</v>
      </c>
      <c r="V78" s="414"/>
      <c r="W78" s="414"/>
      <c r="X78" s="414"/>
      <c r="Y78" s="414"/>
      <c r="Z78" s="414"/>
      <c r="AA78" s="414"/>
      <c r="AB78" s="414"/>
      <c r="AC78" s="414"/>
      <c r="AD78" s="414"/>
      <c r="AE78" s="414"/>
      <c r="AF78" s="414"/>
      <c r="AG78" s="414"/>
      <c r="AH78" s="414"/>
    </row>
    <row r="79" spans="1:34">
      <c r="D79" s="414"/>
      <c r="E79" s="414"/>
      <c r="F79" s="414"/>
      <c r="N79" s="88"/>
      <c r="U79" t="s">
        <v>219</v>
      </c>
      <c r="V79" s="414"/>
      <c r="W79" s="414"/>
      <c r="X79" s="414"/>
      <c r="Y79" s="414"/>
      <c r="Z79" s="414"/>
      <c r="AA79" s="414"/>
      <c r="AB79" s="414"/>
      <c r="AC79" s="414"/>
      <c r="AD79" s="414"/>
      <c r="AE79" s="414"/>
      <c r="AF79" s="414"/>
      <c r="AG79" s="414"/>
      <c r="AH79" s="414"/>
    </row>
    <row r="80" spans="1:34">
      <c r="D80" s="414"/>
      <c r="E80" s="414"/>
      <c r="F80" s="414"/>
      <c r="N80" s="88"/>
      <c r="U80" t="s">
        <v>219</v>
      </c>
      <c r="V80" s="414"/>
      <c r="W80" s="414"/>
      <c r="X80" s="414"/>
      <c r="Y80" s="414"/>
      <c r="Z80" s="414"/>
      <c r="AA80" s="414"/>
      <c r="AB80" s="414"/>
      <c r="AC80" s="414"/>
      <c r="AD80" s="414"/>
      <c r="AE80" s="414"/>
      <c r="AF80" s="414"/>
      <c r="AG80" s="414"/>
      <c r="AH80" s="414"/>
    </row>
    <row r="81" spans="4:34">
      <c r="D81" s="414"/>
      <c r="E81" s="414"/>
      <c r="F81" s="414"/>
      <c r="U81" t="s">
        <v>219</v>
      </c>
      <c r="V81" s="414"/>
      <c r="W81" s="414"/>
      <c r="X81" s="414"/>
      <c r="Y81" s="414"/>
      <c r="Z81" s="414"/>
      <c r="AA81" s="414"/>
      <c r="AB81" s="414"/>
      <c r="AC81" s="414"/>
      <c r="AD81" s="414"/>
      <c r="AE81" s="414"/>
      <c r="AF81" s="414"/>
      <c r="AG81" s="414"/>
      <c r="AH81" s="414"/>
    </row>
    <row r="82" spans="4:34">
      <c r="D82" s="414"/>
      <c r="E82" s="414"/>
      <c r="F82" s="414"/>
      <c r="U82" t="s">
        <v>219</v>
      </c>
      <c r="V82" s="414"/>
      <c r="W82" s="414"/>
      <c r="X82" s="414"/>
      <c r="Y82" s="414"/>
      <c r="Z82" s="414"/>
      <c r="AA82" s="414"/>
      <c r="AB82" s="414"/>
      <c r="AC82" s="414"/>
      <c r="AD82" s="414"/>
      <c r="AE82" s="414"/>
      <c r="AF82" s="414"/>
      <c r="AG82" s="414"/>
      <c r="AH82" s="414"/>
    </row>
    <row r="83" spans="4:34">
      <c r="K83" s="83"/>
      <c r="U83" s="76" t="s">
        <v>219</v>
      </c>
      <c r="V83" s="416">
        <f t="shared" ref="V83:AC83" si="12">SUM(V78:V82)</f>
        <v>0</v>
      </c>
      <c r="W83" s="416">
        <f t="shared" si="12"/>
        <v>0</v>
      </c>
      <c r="X83" s="416">
        <f t="shared" si="12"/>
        <v>0</v>
      </c>
      <c r="Y83" s="416">
        <f t="shared" si="12"/>
        <v>0</v>
      </c>
      <c r="Z83" s="416">
        <f t="shared" si="12"/>
        <v>0</v>
      </c>
      <c r="AA83" s="416">
        <f>SUM(AA78:AA82)</f>
        <v>0</v>
      </c>
      <c r="AB83" s="416">
        <f t="shared" si="12"/>
        <v>0</v>
      </c>
      <c r="AC83" s="416">
        <f t="shared" si="12"/>
        <v>0</v>
      </c>
      <c r="AD83" s="416">
        <f>SUM(AD78:AD82)</f>
        <v>0</v>
      </c>
      <c r="AE83" s="416">
        <f t="shared" ref="AE83:AH83" si="13">SUM(AE78:AE82)</f>
        <v>0</v>
      </c>
      <c r="AF83" s="416">
        <f t="shared" si="13"/>
        <v>0</v>
      </c>
      <c r="AG83" s="416">
        <f t="shared" si="13"/>
        <v>0</v>
      </c>
      <c r="AH83" s="416">
        <f t="shared" si="13"/>
        <v>0</v>
      </c>
    </row>
    <row r="84" spans="4:34">
      <c r="K84" s="83"/>
      <c r="U84" s="76"/>
    </row>
  </sheetData>
  <mergeCells count="2">
    <mergeCell ref="AD7:AH7"/>
    <mergeCell ref="V7:AC7"/>
  </mergeCells>
  <phoneticPr fontId="106" type="noConversion"/>
  <pageMargins left="0.7" right="0.7" top="0.75" bottom="0.75" header="0.3" footer="0.3"/>
  <pageSetup paperSize="9" orientation="portrait" r:id="rId1"/>
  <headerFooter>
    <oddFooter>&amp;C_x000D_&amp;1#&amp;"Calibri"&amp;10&amp;K000000 OFFICIAL-InternalOnly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A82A-E632-4BDA-B15F-F80843E17E5A}">
  <sheetPr>
    <tabColor rgb="FF7030A0"/>
    <pageSetUpPr autoPageBreaks="0"/>
  </sheetPr>
  <dimension ref="A1:AL83"/>
  <sheetViews>
    <sheetView zoomScaleNormal="100" workbookViewId="0"/>
  </sheetViews>
  <sheetFormatPr defaultColWidth="0" defaultRowHeight="13.5" zeroHeight="1"/>
  <cols>
    <col min="1" max="1" width="1.765625" customWidth="1"/>
    <col min="2" max="3" width="9.23046875" customWidth="1"/>
    <col min="4" max="6" width="22.61328125" customWidth="1"/>
    <col min="7" max="7" width="56.84375" bestFit="1" customWidth="1"/>
    <col min="8" max="8" width="39.23046875" bestFit="1" customWidth="1"/>
    <col min="9" max="21" width="1.765625" customWidth="1"/>
    <col min="22" max="22" width="15.23046875" bestFit="1" customWidth="1"/>
    <col min="23" max="28" width="9.23046875" customWidth="1"/>
    <col min="29" max="38" width="0" hidden="1" customWidth="1"/>
    <col min="39" max="16384" width="9.23046875" hidden="1"/>
  </cols>
  <sheetData>
    <row r="1" spans="1:28" ht="2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row>
    <row r="4" spans="1:28" ht="25.5" thickBot="1">
      <c r="A4" s="28" t="s">
        <v>64</v>
      </c>
      <c r="B4" s="28"/>
      <c r="C4" s="7"/>
      <c r="D4" s="7"/>
      <c r="E4" s="7"/>
      <c r="F4" s="7"/>
      <c r="G4" s="7"/>
      <c r="H4" s="7"/>
      <c r="I4" s="7"/>
      <c r="J4" s="7"/>
      <c r="K4" s="7"/>
      <c r="L4" s="7"/>
      <c r="M4" s="7"/>
      <c r="N4" s="7"/>
      <c r="O4" s="7"/>
      <c r="P4" s="7"/>
      <c r="Q4" s="7"/>
      <c r="R4" s="7"/>
      <c r="S4" s="7"/>
      <c r="T4" s="7"/>
      <c r="U4" s="7"/>
      <c r="V4" s="7"/>
      <c r="W4" s="7"/>
      <c r="X4" s="7"/>
      <c r="Y4" s="7"/>
      <c r="Z4" s="7"/>
      <c r="AA4" s="7"/>
      <c r="AB4" s="7"/>
    </row>
    <row r="5" spans="1:28"/>
    <row r="6" spans="1:28"/>
    <row r="7" spans="1:28">
      <c r="W7" s="485" t="s">
        <v>235</v>
      </c>
      <c r="X7" s="486"/>
      <c r="Y7" s="486"/>
      <c r="Z7" s="486"/>
      <c r="AA7" s="487"/>
    </row>
    <row r="8" spans="1:28">
      <c r="A8" s="76"/>
      <c r="B8" s="76"/>
      <c r="C8" s="76"/>
      <c r="D8" s="76" t="s">
        <v>840</v>
      </c>
      <c r="E8" s="76" t="s">
        <v>841</v>
      </c>
      <c r="F8" s="76" t="s">
        <v>853</v>
      </c>
      <c r="G8" s="76" t="s">
        <v>807</v>
      </c>
      <c r="H8" s="76"/>
      <c r="I8" s="86" t="s">
        <v>671</v>
      </c>
      <c r="J8" s="86" t="s">
        <v>672</v>
      </c>
      <c r="K8" s="86" t="s">
        <v>673</v>
      </c>
      <c r="L8" s="86" t="s">
        <v>674</v>
      </c>
      <c r="M8" s="86" t="s">
        <v>675</v>
      </c>
      <c r="N8" s="86" t="s">
        <v>676</v>
      </c>
      <c r="O8" s="86" t="s">
        <v>677</v>
      </c>
      <c r="P8" s="86" t="s">
        <v>678</v>
      </c>
      <c r="Q8" s="86" t="s">
        <v>679</v>
      </c>
      <c r="R8" s="86" t="s">
        <v>680</v>
      </c>
      <c r="S8" s="86" t="s">
        <v>681</v>
      </c>
      <c r="T8" s="86" t="s">
        <v>682</v>
      </c>
      <c r="U8" s="86" t="s">
        <v>683</v>
      </c>
      <c r="V8" s="76" t="s">
        <v>211</v>
      </c>
      <c r="W8" s="272" t="s">
        <v>167</v>
      </c>
      <c r="X8" s="272" t="s">
        <v>7</v>
      </c>
      <c r="Y8" s="272" t="s">
        <v>168</v>
      </c>
      <c r="Z8" s="272" t="s">
        <v>169</v>
      </c>
      <c r="AA8" s="272" t="s">
        <v>170</v>
      </c>
    </row>
    <row r="9" spans="1:28">
      <c r="I9" s="76"/>
      <c r="J9" s="76"/>
      <c r="K9" s="76"/>
      <c r="L9" s="76"/>
      <c r="M9" s="76"/>
      <c r="N9" s="76"/>
      <c r="O9" s="76"/>
    </row>
    <row r="10" spans="1:28">
      <c r="A10" s="65"/>
      <c r="B10" s="87"/>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8"/>
    <row r="12" spans="1:28" ht="14">
      <c r="A12" s="54"/>
      <c r="B12" s="63" t="s">
        <v>854</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8"/>
    <row r="14" spans="1:28">
      <c r="H14" s="99" t="s">
        <v>854</v>
      </c>
      <c r="V14" s="76" t="s">
        <v>219</v>
      </c>
      <c r="W14" s="425"/>
      <c r="X14" s="425"/>
      <c r="Y14" s="425"/>
      <c r="Z14" s="425"/>
      <c r="AA14" s="425"/>
    </row>
    <row r="15" spans="1:28"/>
    <row r="16" spans="1:28" ht="14">
      <c r="A16" s="54"/>
      <c r="B16" s="63" t="s">
        <v>855</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row>
    <row r="17" spans="1:27"/>
    <row r="18" spans="1:27">
      <c r="D18" s="414"/>
      <c r="E18" s="414"/>
      <c r="F18" s="414"/>
      <c r="G18" s="414"/>
      <c r="O18" s="88"/>
      <c r="V18" t="s">
        <v>219</v>
      </c>
      <c r="W18" s="414"/>
      <c r="X18" s="414"/>
      <c r="Y18" s="414"/>
      <c r="Z18" s="414"/>
      <c r="AA18" s="414"/>
    </row>
    <row r="19" spans="1:27">
      <c r="D19" s="414"/>
      <c r="E19" s="414"/>
      <c r="F19" s="414"/>
      <c r="G19" s="414"/>
      <c r="O19" s="88"/>
      <c r="V19" t="s">
        <v>219</v>
      </c>
      <c r="W19" s="414"/>
      <c r="X19" s="414"/>
      <c r="Y19" s="414"/>
      <c r="Z19" s="414"/>
      <c r="AA19" s="414"/>
    </row>
    <row r="20" spans="1:27">
      <c r="D20" s="414"/>
      <c r="E20" s="414"/>
      <c r="F20" s="414"/>
      <c r="G20" s="414"/>
      <c r="O20" s="88"/>
      <c r="V20" t="s">
        <v>219</v>
      </c>
      <c r="W20" s="414"/>
      <c r="X20" s="414"/>
      <c r="Y20" s="414"/>
      <c r="Z20" s="414"/>
      <c r="AA20" s="414"/>
    </row>
    <row r="21" spans="1:27">
      <c r="D21" s="414"/>
      <c r="E21" s="414"/>
      <c r="F21" s="414"/>
      <c r="G21" s="414"/>
      <c r="V21" t="s">
        <v>219</v>
      </c>
      <c r="W21" s="414"/>
      <c r="X21" s="414"/>
      <c r="Y21" s="414"/>
      <c r="Z21" s="414"/>
      <c r="AA21" s="414"/>
    </row>
    <row r="22" spans="1:27">
      <c r="D22" s="414"/>
      <c r="E22" s="414"/>
      <c r="F22" s="414"/>
      <c r="G22" s="414"/>
      <c r="V22" t="s">
        <v>219</v>
      </c>
      <c r="W22" s="414"/>
      <c r="X22" s="414"/>
      <c r="Y22" s="414"/>
      <c r="Z22" s="414"/>
      <c r="AA22" s="414"/>
    </row>
    <row r="23" spans="1:27">
      <c r="L23" s="83"/>
      <c r="V23" s="76" t="s">
        <v>219</v>
      </c>
      <c r="W23" s="416">
        <f>SUM(W18:W22)</f>
        <v>0</v>
      </c>
      <c r="X23" s="416">
        <f t="shared" ref="X23:AA23" si="0">SUM(X18:X22)</f>
        <v>0</v>
      </c>
      <c r="Y23" s="416">
        <f t="shared" si="0"/>
        <v>0</v>
      </c>
      <c r="Z23" s="416">
        <f t="shared" si="0"/>
        <v>0</v>
      </c>
      <c r="AA23" s="416">
        <f t="shared" si="0"/>
        <v>0</v>
      </c>
    </row>
    <row r="24" spans="1:27"/>
    <row r="25" spans="1:27"/>
    <row r="26" spans="1:27" ht="14">
      <c r="A26" s="54"/>
      <c r="B26" s="63" t="s">
        <v>856</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row>
    <row r="27" spans="1:27"/>
    <row r="28" spans="1:27">
      <c r="D28" s="414"/>
      <c r="E28" s="414"/>
      <c r="F28" s="414"/>
      <c r="G28" s="414"/>
      <c r="O28" s="88"/>
      <c r="V28" t="s">
        <v>219</v>
      </c>
      <c r="W28" s="414"/>
      <c r="X28" s="414"/>
      <c r="Y28" s="414"/>
      <c r="Z28" s="414"/>
      <c r="AA28" s="414"/>
    </row>
    <row r="29" spans="1:27">
      <c r="D29" s="414"/>
      <c r="E29" s="414"/>
      <c r="F29" s="414"/>
      <c r="G29" s="414"/>
      <c r="O29" s="88"/>
      <c r="V29" t="s">
        <v>219</v>
      </c>
      <c r="W29" s="414"/>
      <c r="X29" s="414"/>
      <c r="Y29" s="414"/>
      <c r="Z29" s="414"/>
      <c r="AA29" s="414"/>
    </row>
    <row r="30" spans="1:27">
      <c r="D30" s="414"/>
      <c r="E30" s="414"/>
      <c r="F30" s="414"/>
      <c r="G30" s="414"/>
      <c r="O30" s="88"/>
      <c r="V30" t="s">
        <v>219</v>
      </c>
      <c r="W30" s="414"/>
      <c r="X30" s="414"/>
      <c r="Y30" s="414"/>
      <c r="Z30" s="414"/>
      <c r="AA30" s="414"/>
    </row>
    <row r="31" spans="1:27">
      <c r="D31" s="414"/>
      <c r="E31" s="414"/>
      <c r="F31" s="414"/>
      <c r="G31" s="414"/>
      <c r="V31" t="s">
        <v>219</v>
      </c>
      <c r="W31" s="414"/>
      <c r="X31" s="414"/>
      <c r="Y31" s="414"/>
      <c r="Z31" s="414"/>
      <c r="AA31" s="414"/>
    </row>
    <row r="32" spans="1:27">
      <c r="D32" s="414"/>
      <c r="E32" s="414"/>
      <c r="F32" s="414"/>
      <c r="G32" s="414"/>
      <c r="V32" t="s">
        <v>219</v>
      </c>
      <c r="W32" s="414"/>
      <c r="X32" s="414"/>
      <c r="Y32" s="414"/>
      <c r="Z32" s="414"/>
      <c r="AA32" s="414"/>
    </row>
    <row r="33" spans="1:27">
      <c r="L33" s="83"/>
      <c r="V33" s="76" t="s">
        <v>219</v>
      </c>
      <c r="W33" s="416">
        <f>SUM(W28:W32)</f>
        <v>0</v>
      </c>
      <c r="X33" s="416">
        <f t="shared" ref="X33" si="1">SUM(X28:X32)</f>
        <v>0</v>
      </c>
      <c r="Y33" s="416">
        <f t="shared" ref="Y33" si="2">SUM(Y28:Y32)</f>
        <v>0</v>
      </c>
      <c r="Z33" s="416">
        <f t="shared" ref="Z33" si="3">SUM(Z28:Z32)</f>
        <v>0</v>
      </c>
      <c r="AA33" s="416">
        <f t="shared" ref="AA33" si="4">SUM(AA28:AA32)</f>
        <v>0</v>
      </c>
    </row>
    <row r="34" spans="1:27"/>
    <row r="35" spans="1:27"/>
    <row r="36" spans="1:27" ht="14">
      <c r="A36" s="54"/>
      <c r="B36" s="63" t="s">
        <v>857</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row>
    <row r="37" spans="1:27"/>
    <row r="38" spans="1:27">
      <c r="D38" s="414"/>
      <c r="E38" s="414"/>
      <c r="F38" s="414"/>
      <c r="G38" s="414"/>
      <c r="O38" s="88"/>
      <c r="V38" t="s">
        <v>219</v>
      </c>
      <c r="W38" s="414"/>
      <c r="X38" s="414"/>
      <c r="Y38" s="414"/>
      <c r="Z38" s="414"/>
      <c r="AA38" s="414"/>
    </row>
    <row r="39" spans="1:27">
      <c r="D39" s="414"/>
      <c r="E39" s="414"/>
      <c r="F39" s="414"/>
      <c r="G39" s="414"/>
      <c r="O39" s="88"/>
      <c r="V39" t="s">
        <v>219</v>
      </c>
      <c r="W39" s="414"/>
      <c r="X39" s="414"/>
      <c r="Y39" s="414"/>
      <c r="Z39" s="414"/>
      <c r="AA39" s="414"/>
    </row>
    <row r="40" spans="1:27">
      <c r="D40" s="414"/>
      <c r="E40" s="414"/>
      <c r="F40" s="414"/>
      <c r="G40" s="414"/>
      <c r="O40" s="88"/>
      <c r="V40" t="s">
        <v>219</v>
      </c>
      <c r="W40" s="414"/>
      <c r="X40" s="414"/>
      <c r="Y40" s="414"/>
      <c r="Z40" s="414"/>
      <c r="AA40" s="414"/>
    </row>
    <row r="41" spans="1:27">
      <c r="D41" s="414"/>
      <c r="E41" s="414"/>
      <c r="F41" s="414"/>
      <c r="G41" s="414"/>
      <c r="V41" t="s">
        <v>219</v>
      </c>
      <c r="W41" s="414"/>
      <c r="X41" s="414"/>
      <c r="Y41" s="414"/>
      <c r="Z41" s="414"/>
      <c r="AA41" s="414"/>
    </row>
    <row r="42" spans="1:27">
      <c r="D42" s="414"/>
      <c r="E42" s="414"/>
      <c r="F42" s="414"/>
      <c r="G42" s="414"/>
      <c r="V42" t="s">
        <v>219</v>
      </c>
      <c r="W42" s="414"/>
      <c r="X42" s="414"/>
      <c r="Y42" s="414"/>
      <c r="Z42" s="414"/>
      <c r="AA42" s="414"/>
    </row>
    <row r="43" spans="1:27">
      <c r="L43" s="83"/>
      <c r="V43" s="76" t="s">
        <v>219</v>
      </c>
      <c r="W43" s="416">
        <f>SUM(W38:W42)</f>
        <v>0</v>
      </c>
      <c r="X43" s="416">
        <f t="shared" ref="X43" si="5">SUM(X38:X42)</f>
        <v>0</v>
      </c>
      <c r="Y43" s="416">
        <f t="shared" ref="Y43" si="6">SUM(Y38:Y42)</f>
        <v>0</v>
      </c>
      <c r="Z43" s="416">
        <f t="shared" ref="Z43" si="7">SUM(Z38:Z42)</f>
        <v>0</v>
      </c>
      <c r="AA43" s="416">
        <f t="shared" ref="AA43" si="8">SUM(AA38:AA42)</f>
        <v>0</v>
      </c>
    </row>
    <row r="44" spans="1:27"/>
    <row r="45" spans="1:27"/>
    <row r="46" spans="1:27" ht="14">
      <c r="A46" s="54"/>
      <c r="B46" s="63" t="s">
        <v>858</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row>
    <row r="47" spans="1:27"/>
    <row r="48" spans="1:27">
      <c r="D48" s="414"/>
      <c r="E48" s="414"/>
      <c r="F48" s="414"/>
      <c r="G48" s="414"/>
      <c r="O48" s="88"/>
      <c r="V48" t="s">
        <v>219</v>
      </c>
      <c r="W48" s="414"/>
      <c r="X48" s="414"/>
      <c r="Y48" s="414"/>
      <c r="Z48" s="414"/>
      <c r="AA48" s="414"/>
    </row>
    <row r="49" spans="1:27">
      <c r="D49" s="414"/>
      <c r="E49" s="414"/>
      <c r="F49" s="414"/>
      <c r="G49" s="414"/>
      <c r="O49" s="88"/>
      <c r="V49" t="s">
        <v>219</v>
      </c>
      <c r="W49" s="414"/>
      <c r="X49" s="414"/>
      <c r="Y49" s="414"/>
      <c r="Z49" s="414"/>
      <c r="AA49" s="414"/>
    </row>
    <row r="50" spans="1:27">
      <c r="D50" s="414"/>
      <c r="E50" s="414"/>
      <c r="F50" s="414"/>
      <c r="G50" s="414"/>
      <c r="O50" s="88"/>
      <c r="V50" t="s">
        <v>219</v>
      </c>
      <c r="W50" s="414"/>
      <c r="X50" s="414"/>
      <c r="Y50" s="414"/>
      <c r="Z50" s="414"/>
      <c r="AA50" s="414"/>
    </row>
    <row r="51" spans="1:27">
      <c r="D51" s="414"/>
      <c r="E51" s="414"/>
      <c r="F51" s="414"/>
      <c r="G51" s="414"/>
      <c r="V51" t="s">
        <v>219</v>
      </c>
      <c r="W51" s="414"/>
      <c r="X51" s="414"/>
      <c r="Y51" s="414"/>
      <c r="Z51" s="414"/>
      <c r="AA51" s="414"/>
    </row>
    <row r="52" spans="1:27">
      <c r="D52" s="414"/>
      <c r="E52" s="414"/>
      <c r="F52" s="414"/>
      <c r="G52" s="414"/>
      <c r="V52" t="s">
        <v>219</v>
      </c>
      <c r="W52" s="414"/>
      <c r="X52" s="414"/>
      <c r="Y52" s="414"/>
      <c r="Z52" s="414"/>
      <c r="AA52" s="414"/>
    </row>
    <row r="53" spans="1:27">
      <c r="L53" s="83"/>
      <c r="V53" s="76" t="s">
        <v>219</v>
      </c>
      <c r="W53" s="416">
        <f>SUM(W48:W52)</f>
        <v>0</v>
      </c>
      <c r="X53" s="416">
        <f t="shared" ref="X53" si="9">SUM(X48:X52)</f>
        <v>0</v>
      </c>
      <c r="Y53" s="416">
        <f t="shared" ref="Y53" si="10">SUM(Y48:Y52)</f>
        <v>0</v>
      </c>
      <c r="Z53" s="416">
        <f t="shared" ref="Z53" si="11">SUM(Z48:Z52)</f>
        <v>0</v>
      </c>
      <c r="AA53" s="416">
        <f t="shared" ref="AA53" si="12">SUM(AA48:AA52)</f>
        <v>0</v>
      </c>
    </row>
    <row r="54" spans="1:27"/>
    <row r="55" spans="1:27"/>
    <row r="56" spans="1:27" ht="14">
      <c r="A56" s="54"/>
      <c r="B56" s="63" t="s">
        <v>859</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row>
    <row r="57" spans="1:27"/>
    <row r="58" spans="1:27">
      <c r="D58" s="414"/>
      <c r="E58" s="414"/>
      <c r="F58" s="414"/>
      <c r="G58" s="414"/>
      <c r="O58" s="88"/>
      <c r="V58" t="s">
        <v>219</v>
      </c>
      <c r="W58" s="414"/>
      <c r="X58" s="414"/>
      <c r="Y58" s="414"/>
      <c r="Z58" s="414"/>
      <c r="AA58" s="414"/>
    </row>
    <row r="59" spans="1:27">
      <c r="D59" s="414"/>
      <c r="E59" s="414"/>
      <c r="F59" s="414"/>
      <c r="G59" s="414"/>
      <c r="O59" s="88"/>
      <c r="V59" t="s">
        <v>219</v>
      </c>
      <c r="W59" s="414"/>
      <c r="X59" s="414"/>
      <c r="Y59" s="414"/>
      <c r="Z59" s="414"/>
      <c r="AA59" s="414"/>
    </row>
    <row r="60" spans="1:27">
      <c r="D60" s="414"/>
      <c r="E60" s="414"/>
      <c r="F60" s="414"/>
      <c r="G60" s="414"/>
      <c r="O60" s="88"/>
      <c r="V60" t="s">
        <v>219</v>
      </c>
      <c r="W60" s="414"/>
      <c r="X60" s="414"/>
      <c r="Y60" s="414"/>
      <c r="Z60" s="414"/>
      <c r="AA60" s="414"/>
    </row>
    <row r="61" spans="1:27">
      <c r="D61" s="414"/>
      <c r="E61" s="414"/>
      <c r="F61" s="414"/>
      <c r="G61" s="414"/>
      <c r="V61" t="s">
        <v>219</v>
      </c>
      <c r="W61" s="414"/>
      <c r="X61" s="414"/>
      <c r="Y61" s="414"/>
      <c r="Z61" s="414"/>
      <c r="AA61" s="414"/>
    </row>
    <row r="62" spans="1:27">
      <c r="D62" s="414"/>
      <c r="E62" s="414"/>
      <c r="F62" s="414"/>
      <c r="G62" s="414"/>
      <c r="V62" t="s">
        <v>219</v>
      </c>
      <c r="W62" s="414"/>
      <c r="X62" s="414"/>
      <c r="Y62" s="414"/>
      <c r="Z62" s="414"/>
      <c r="AA62" s="414"/>
    </row>
    <row r="63" spans="1:27">
      <c r="L63" s="83"/>
      <c r="V63" s="76" t="s">
        <v>219</v>
      </c>
      <c r="W63" s="416">
        <f>SUM(W58:W62)</f>
        <v>0</v>
      </c>
      <c r="X63" s="416">
        <f t="shared" ref="X63" si="13">SUM(X58:X62)</f>
        <v>0</v>
      </c>
      <c r="Y63" s="416">
        <f t="shared" ref="Y63" si="14">SUM(Y58:Y62)</f>
        <v>0</v>
      </c>
      <c r="Z63" s="416">
        <f t="shared" ref="Z63" si="15">SUM(Z58:Z62)</f>
        <v>0</v>
      </c>
      <c r="AA63" s="416">
        <f t="shared" ref="AA63" si="16">SUM(AA58:AA62)</f>
        <v>0</v>
      </c>
    </row>
    <row r="64" spans="1:27"/>
    <row r="65" spans="1:27"/>
    <row r="66" spans="1:27" ht="14">
      <c r="A66" s="54"/>
      <c r="B66" s="63" t="s">
        <v>860</v>
      </c>
      <c r="C66" s="65"/>
      <c r="D66" s="65"/>
      <c r="E66" s="65"/>
      <c r="F66" s="65"/>
      <c r="G66" s="65"/>
      <c r="H66" s="65"/>
      <c r="I66" s="65"/>
      <c r="J66" s="65"/>
      <c r="K66" s="65"/>
      <c r="L66" s="65"/>
      <c r="M66" s="65"/>
      <c r="N66" s="65"/>
      <c r="O66" s="65"/>
      <c r="P66" s="65"/>
      <c r="Q66" s="65"/>
      <c r="R66" s="65"/>
      <c r="S66" s="65"/>
      <c r="T66" s="65"/>
      <c r="U66" s="65"/>
      <c r="V66" s="65"/>
      <c r="W66" s="65"/>
      <c r="X66" s="65"/>
      <c r="Y66" s="65"/>
      <c r="Z66" s="65"/>
      <c r="AA66" s="65"/>
    </row>
    <row r="67" spans="1:27"/>
    <row r="68" spans="1:27">
      <c r="D68" s="414"/>
      <c r="E68" s="414"/>
      <c r="F68" s="414"/>
      <c r="G68" s="414"/>
      <c r="O68" s="88"/>
      <c r="V68" t="s">
        <v>219</v>
      </c>
      <c r="W68" s="414"/>
      <c r="X68" s="414"/>
      <c r="Y68" s="414"/>
      <c r="Z68" s="414"/>
      <c r="AA68" s="414"/>
    </row>
    <row r="69" spans="1:27">
      <c r="D69" s="414"/>
      <c r="E69" s="414"/>
      <c r="F69" s="414"/>
      <c r="G69" s="414"/>
      <c r="O69" s="88"/>
      <c r="V69" t="s">
        <v>219</v>
      </c>
      <c r="W69" s="414"/>
      <c r="X69" s="414"/>
      <c r="Y69" s="414"/>
      <c r="Z69" s="414"/>
      <c r="AA69" s="414"/>
    </row>
    <row r="70" spans="1:27">
      <c r="D70" s="414"/>
      <c r="E70" s="414"/>
      <c r="F70" s="414"/>
      <c r="G70" s="414"/>
      <c r="O70" s="88"/>
      <c r="V70" t="s">
        <v>219</v>
      </c>
      <c r="W70" s="414"/>
      <c r="X70" s="414"/>
      <c r="Y70" s="414"/>
      <c r="Z70" s="414"/>
      <c r="AA70" s="414"/>
    </row>
    <row r="71" spans="1:27">
      <c r="D71" s="414"/>
      <c r="E71" s="414"/>
      <c r="F71" s="414"/>
      <c r="G71" s="414"/>
      <c r="V71" t="s">
        <v>219</v>
      </c>
      <c r="W71" s="414"/>
      <c r="X71" s="414"/>
      <c r="Y71" s="414"/>
      <c r="Z71" s="414"/>
      <c r="AA71" s="414"/>
    </row>
    <row r="72" spans="1:27">
      <c r="D72" s="414"/>
      <c r="E72" s="414"/>
      <c r="F72" s="414"/>
      <c r="G72" s="414"/>
      <c r="V72" t="s">
        <v>219</v>
      </c>
      <c r="W72" s="414"/>
      <c r="X72" s="414"/>
      <c r="Y72" s="414"/>
      <c r="Z72" s="414"/>
      <c r="AA72" s="414"/>
    </row>
    <row r="73" spans="1:27">
      <c r="L73" s="83"/>
      <c r="V73" s="76" t="s">
        <v>219</v>
      </c>
      <c r="W73" s="416">
        <f>SUM(W68:W72)</f>
        <v>0</v>
      </c>
      <c r="X73" s="416">
        <f t="shared" ref="X73" si="17">SUM(X68:X72)</f>
        <v>0</v>
      </c>
      <c r="Y73" s="416">
        <f t="shared" ref="Y73" si="18">SUM(Y68:Y72)</f>
        <v>0</v>
      </c>
      <c r="Z73" s="416">
        <f t="shared" ref="Z73" si="19">SUM(Z68:Z72)</f>
        <v>0</v>
      </c>
      <c r="AA73" s="416">
        <f t="shared" ref="AA73" si="20">SUM(AA68:AA72)</f>
        <v>0</v>
      </c>
    </row>
    <row r="74" spans="1:27"/>
    <row r="75" spans="1:27" ht="14">
      <c r="A75" s="54"/>
      <c r="B75" s="63" t="s">
        <v>861</v>
      </c>
      <c r="C75" s="65"/>
      <c r="D75" s="65"/>
      <c r="E75" s="65"/>
      <c r="F75" s="65"/>
      <c r="G75" s="65"/>
      <c r="H75" s="65"/>
      <c r="I75" s="65"/>
      <c r="J75" s="65"/>
      <c r="K75" s="65"/>
      <c r="L75" s="65"/>
      <c r="M75" s="65"/>
      <c r="N75" s="65"/>
      <c r="O75" s="65"/>
      <c r="P75" s="65"/>
      <c r="Q75" s="65"/>
      <c r="R75" s="65"/>
      <c r="S75" s="65"/>
      <c r="T75" s="65"/>
      <c r="U75" s="65"/>
      <c r="V75" s="65"/>
      <c r="W75" s="65"/>
      <c r="X75" s="65"/>
      <c r="Y75" s="65"/>
      <c r="Z75" s="65"/>
      <c r="AA75" s="65"/>
    </row>
    <row r="76" spans="1:27"/>
    <row r="77" spans="1:27">
      <c r="D77" s="414"/>
      <c r="E77" s="414"/>
      <c r="F77" s="414"/>
      <c r="G77" s="414"/>
      <c r="O77" s="88"/>
      <c r="V77" t="s">
        <v>219</v>
      </c>
      <c r="W77" s="414"/>
      <c r="X77" s="414"/>
      <c r="Y77" s="414"/>
      <c r="Z77" s="414"/>
      <c r="AA77" s="414"/>
    </row>
    <row r="78" spans="1:27">
      <c r="D78" s="414"/>
      <c r="E78" s="414"/>
      <c r="F78" s="414"/>
      <c r="G78" s="414"/>
      <c r="O78" s="88"/>
      <c r="V78" t="s">
        <v>219</v>
      </c>
      <c r="W78" s="414"/>
      <c r="X78" s="414"/>
      <c r="Y78" s="414"/>
      <c r="Z78" s="414"/>
      <c r="AA78" s="414"/>
    </row>
    <row r="79" spans="1:27">
      <c r="D79" s="414"/>
      <c r="E79" s="414"/>
      <c r="F79" s="414"/>
      <c r="G79" s="414"/>
      <c r="O79" s="88"/>
      <c r="V79" t="s">
        <v>219</v>
      </c>
      <c r="W79" s="414"/>
      <c r="X79" s="414"/>
      <c r="Y79" s="414"/>
      <c r="Z79" s="414"/>
      <c r="AA79" s="414"/>
    </row>
    <row r="80" spans="1:27">
      <c r="D80" s="414"/>
      <c r="E80" s="414"/>
      <c r="F80" s="414"/>
      <c r="G80" s="414"/>
      <c r="V80" t="s">
        <v>219</v>
      </c>
      <c r="W80" s="414"/>
      <c r="X80" s="414"/>
      <c r="Y80" s="414"/>
      <c r="Z80" s="414"/>
      <c r="AA80" s="414"/>
    </row>
    <row r="81" spans="4:27">
      <c r="D81" s="414"/>
      <c r="E81" s="414"/>
      <c r="F81" s="414"/>
      <c r="G81" s="414"/>
      <c r="V81" t="s">
        <v>219</v>
      </c>
      <c r="W81" s="414"/>
      <c r="X81" s="414"/>
      <c r="Y81" s="414"/>
      <c r="Z81" s="414"/>
      <c r="AA81" s="414"/>
    </row>
    <row r="82" spans="4:27">
      <c r="L82" s="83"/>
      <c r="V82" s="76" t="s">
        <v>219</v>
      </c>
      <c r="W82" s="416">
        <f>SUM(W77:W81)</f>
        <v>0</v>
      </c>
      <c r="X82" s="416">
        <f t="shared" ref="X82" si="21">SUM(X77:X81)</f>
        <v>0</v>
      </c>
      <c r="Y82" s="416">
        <f t="shared" ref="Y82" si="22">SUM(Y77:Y81)</f>
        <v>0</v>
      </c>
      <c r="Z82" s="416">
        <f t="shared" ref="Z82" si="23">SUM(Z77:Z81)</f>
        <v>0</v>
      </c>
      <c r="AA82" s="416">
        <f t="shared" ref="AA82" si="24">SUM(AA77:AA81)</f>
        <v>0</v>
      </c>
    </row>
    <row r="83" spans="4:27">
      <c r="L83" s="83"/>
      <c r="V83" s="76"/>
    </row>
  </sheetData>
  <mergeCells count="1">
    <mergeCell ref="W7:AA7"/>
  </mergeCells>
  <dataValidations count="1">
    <dataValidation type="list" allowBlank="1" showInputMessage="1" showErrorMessage="1" sqref="F18:F22 F28:F32 F38:F42 F48:F52 F58:F62 F68:F72 F77:F81" xr:uid="{727C4C83-E52D-4E36-8846-486EBC04FB6E}">
      <formula1>"Research, Alpha, Beta"</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E110-F9A5-4C8D-ACA5-B1A614F91B75}">
  <sheetPr>
    <tabColor rgb="FF00B050"/>
    <pageSetUpPr autoPageBreaks="0"/>
  </sheetPr>
  <dimension ref="A1:AJ57"/>
  <sheetViews>
    <sheetView zoomScaleNormal="100" workbookViewId="0"/>
  </sheetViews>
  <sheetFormatPr defaultColWidth="0" defaultRowHeight="0" customHeight="1" zeroHeight="1"/>
  <cols>
    <col min="1" max="1" width="1.765625" customWidth="1"/>
    <col min="2" max="3" width="9.23046875" customWidth="1"/>
    <col min="4" max="4" width="56.15234375" bestFit="1" customWidth="1"/>
    <col min="5" max="17" width="1.765625" customWidth="1"/>
    <col min="18" max="18" width="4.3828125" bestFit="1" customWidth="1"/>
    <col min="19" max="24" width="9.23046875" customWidth="1"/>
    <col min="25" max="36" width="0" hidden="1" customWidth="1"/>
    <col min="37" max="16384" width="9.23046875" hidden="1"/>
  </cols>
  <sheetData>
    <row r="1" spans="1:24" s="2" customFormat="1" ht="25">
      <c r="A1" s="27" t="str">
        <f>Cover!$A$2</f>
        <v>ESO Regulatory Reporting Pack</v>
      </c>
      <c r="B1" s="3"/>
      <c r="D1" s="4"/>
      <c r="E1" s="4"/>
      <c r="F1" s="4"/>
      <c r="G1" s="4"/>
      <c r="H1" s="4"/>
      <c r="I1" s="4"/>
      <c r="J1" s="4"/>
      <c r="K1" s="4"/>
      <c r="L1" s="4"/>
      <c r="M1" s="4"/>
      <c r="N1" s="4"/>
      <c r="O1" s="4"/>
      <c r="P1" s="4"/>
      <c r="Q1" s="4"/>
      <c r="R1" s="4"/>
      <c r="V1" s="3"/>
    </row>
    <row r="2" spans="1:24" ht="25">
      <c r="A2" s="3" t="str">
        <f>Cover!$A$3</f>
        <v>National Grid Electricity System Operator</v>
      </c>
      <c r="B2" s="3"/>
      <c r="C2" s="3"/>
      <c r="D2" s="2"/>
      <c r="E2" s="2"/>
      <c r="F2" s="2"/>
      <c r="G2" s="2"/>
      <c r="H2" s="2"/>
      <c r="I2" s="2"/>
      <c r="J2" s="2"/>
      <c r="K2" s="2"/>
      <c r="L2" s="2"/>
      <c r="M2" s="2"/>
      <c r="N2" s="2"/>
      <c r="O2" s="2"/>
      <c r="P2" s="2"/>
      <c r="Q2" s="2"/>
      <c r="R2" s="2"/>
      <c r="S2" s="2"/>
      <c r="T2" s="2"/>
      <c r="U2" s="2"/>
      <c r="V2" s="2"/>
      <c r="W2" s="2"/>
      <c r="X2" s="2"/>
    </row>
    <row r="3" spans="1:24" ht="25">
      <c r="A3" s="3" t="str">
        <f>Cover!A4</f>
        <v>2022/23</v>
      </c>
      <c r="B3" s="3"/>
      <c r="C3" s="4"/>
      <c r="D3" s="2"/>
      <c r="E3" s="2"/>
      <c r="F3" s="2"/>
      <c r="G3" s="2"/>
      <c r="H3" s="2"/>
      <c r="I3" s="2"/>
      <c r="J3" s="2"/>
      <c r="K3" s="2"/>
      <c r="L3" s="2"/>
      <c r="M3" s="2"/>
      <c r="N3" s="2"/>
      <c r="O3" s="2"/>
      <c r="P3" s="2"/>
      <c r="Q3" s="2"/>
      <c r="R3" s="2"/>
      <c r="S3" s="2"/>
      <c r="T3" s="2"/>
      <c r="U3" s="2"/>
      <c r="V3" s="2"/>
      <c r="W3" s="2"/>
      <c r="X3" s="2"/>
    </row>
    <row r="4" spans="1:24" ht="25.5" thickBot="1">
      <c r="A4" s="28" t="s">
        <v>66</v>
      </c>
      <c r="B4" s="28"/>
      <c r="C4" s="28"/>
      <c r="D4" s="7"/>
      <c r="E4" s="7"/>
      <c r="F4" s="7"/>
      <c r="G4" s="7"/>
      <c r="H4" s="7"/>
      <c r="I4" s="7"/>
      <c r="J4" s="7"/>
      <c r="K4" s="7"/>
      <c r="L4" s="7"/>
      <c r="M4" s="7"/>
      <c r="N4" s="7"/>
      <c r="O4" s="7"/>
      <c r="P4" s="7"/>
      <c r="Q4" s="7"/>
      <c r="R4" s="7"/>
      <c r="S4" s="7"/>
      <c r="T4" s="7"/>
      <c r="U4" s="7"/>
      <c r="V4" s="7"/>
      <c r="W4" s="7"/>
      <c r="X4" s="7"/>
    </row>
    <row r="5" spans="1:24" ht="13.5"/>
    <row r="6" spans="1:24" ht="13.5">
      <c r="D6" s="90" t="s">
        <v>862</v>
      </c>
    </row>
    <row r="7" spans="1:24" ht="13.5">
      <c r="S7" s="485" t="s">
        <v>235</v>
      </c>
      <c r="T7" s="486"/>
      <c r="U7" s="486"/>
      <c r="V7" s="486"/>
      <c r="W7" s="487"/>
    </row>
    <row r="8" spans="1:24" ht="13.5">
      <c r="A8" s="76"/>
      <c r="B8" s="76"/>
      <c r="C8" s="76"/>
      <c r="D8" s="76" t="s">
        <v>637</v>
      </c>
      <c r="E8" s="86" t="s">
        <v>671</v>
      </c>
      <c r="F8" s="86" t="s">
        <v>672</v>
      </c>
      <c r="G8" s="86" t="s">
        <v>673</v>
      </c>
      <c r="H8" s="86" t="s">
        <v>674</v>
      </c>
      <c r="I8" s="86" t="s">
        <v>675</v>
      </c>
      <c r="J8" s="86" t="s">
        <v>676</v>
      </c>
      <c r="K8" s="86" t="s">
        <v>677</v>
      </c>
      <c r="L8" s="86" t="s">
        <v>678</v>
      </c>
      <c r="M8" s="86" t="s">
        <v>679</v>
      </c>
      <c r="N8" s="86" t="s">
        <v>680</v>
      </c>
      <c r="O8" s="86" t="s">
        <v>681</v>
      </c>
      <c r="P8" s="86" t="s">
        <v>682</v>
      </c>
      <c r="Q8" s="86" t="s">
        <v>683</v>
      </c>
      <c r="R8" s="76" t="s">
        <v>211</v>
      </c>
      <c r="S8" s="272" t="s">
        <v>167</v>
      </c>
      <c r="T8" s="272" t="s">
        <v>7</v>
      </c>
      <c r="U8" s="272" t="s">
        <v>168</v>
      </c>
      <c r="V8" s="272" t="s">
        <v>169</v>
      </c>
      <c r="W8" s="272" t="s">
        <v>170</v>
      </c>
    </row>
    <row r="9" spans="1:24" ht="13.5">
      <c r="E9" s="76"/>
      <c r="F9" s="76"/>
      <c r="G9" s="76"/>
      <c r="H9" s="76"/>
      <c r="I9" s="76"/>
      <c r="J9" s="76"/>
      <c r="K9" s="76"/>
    </row>
    <row r="10" spans="1:24" ht="13.5">
      <c r="A10" s="65"/>
      <c r="B10" s="87"/>
      <c r="C10" s="87"/>
      <c r="D10" s="65"/>
      <c r="E10" s="65"/>
      <c r="F10" s="65"/>
      <c r="G10" s="65"/>
      <c r="H10" s="65"/>
      <c r="I10" s="65"/>
      <c r="J10" s="65"/>
      <c r="K10" s="65"/>
      <c r="L10" s="65"/>
      <c r="M10" s="65"/>
      <c r="N10" s="65"/>
      <c r="O10" s="65"/>
      <c r="P10" s="65"/>
      <c r="Q10" s="65"/>
      <c r="R10" s="65"/>
      <c r="S10" s="65"/>
      <c r="T10" s="65"/>
      <c r="U10" s="65"/>
      <c r="V10" s="65"/>
      <c r="W10" s="65"/>
    </row>
    <row r="11" spans="1:24" ht="13.5"/>
    <row r="12" spans="1:24" ht="14">
      <c r="A12" s="54"/>
      <c r="B12" s="63" t="s">
        <v>863</v>
      </c>
      <c r="C12" s="63"/>
      <c r="D12" s="65"/>
      <c r="E12" s="65"/>
      <c r="F12" s="65"/>
      <c r="G12" s="65"/>
      <c r="H12" s="65"/>
      <c r="I12" s="65"/>
      <c r="J12" s="65"/>
      <c r="K12" s="65"/>
      <c r="L12" s="65"/>
      <c r="M12" s="65"/>
      <c r="N12" s="65"/>
      <c r="O12" s="65"/>
      <c r="P12" s="65"/>
      <c r="Q12" s="65"/>
      <c r="R12" s="65"/>
      <c r="S12" s="65"/>
      <c r="T12" s="65"/>
      <c r="U12" s="65"/>
      <c r="V12" s="65"/>
      <c r="W12" s="65"/>
    </row>
    <row r="13" spans="1:24" ht="13.5"/>
    <row r="14" spans="1:24" ht="13.5">
      <c r="D14" t="s">
        <v>864</v>
      </c>
      <c r="R14" t="s">
        <v>865</v>
      </c>
      <c r="S14" s="414"/>
      <c r="T14" s="414"/>
      <c r="U14" s="414"/>
      <c r="V14" s="414"/>
      <c r="W14" s="414"/>
    </row>
    <row r="15" spans="1:24" ht="13.5">
      <c r="D15" t="s">
        <v>866</v>
      </c>
      <c r="K15" s="88"/>
      <c r="R15" t="s">
        <v>865</v>
      </c>
      <c r="S15" s="414"/>
      <c r="T15" s="414"/>
      <c r="U15" s="414"/>
      <c r="V15" s="414"/>
      <c r="W15" s="414"/>
    </row>
    <row r="16" spans="1:24" ht="13.5">
      <c r="D16" t="s">
        <v>867</v>
      </c>
      <c r="K16" s="88"/>
      <c r="R16" t="s">
        <v>865</v>
      </c>
      <c r="S16" s="427">
        <f>S14-S15</f>
        <v>0</v>
      </c>
      <c r="T16" s="427">
        <f t="shared" ref="T16:W16" si="0">T14-T15</f>
        <v>0</v>
      </c>
      <c r="U16" s="427">
        <f t="shared" si="0"/>
        <v>0</v>
      </c>
      <c r="V16" s="427">
        <f t="shared" si="0"/>
        <v>0</v>
      </c>
      <c r="W16" s="427">
        <f t="shared" si="0"/>
        <v>0</v>
      </c>
    </row>
    <row r="17" spans="1:23" ht="13.5">
      <c r="D17" t="s">
        <v>868</v>
      </c>
      <c r="K17" s="88"/>
      <c r="R17" t="s">
        <v>865</v>
      </c>
      <c r="S17" s="414"/>
      <c r="T17" s="414"/>
      <c r="U17" s="414"/>
      <c r="V17" s="414"/>
      <c r="W17" s="414"/>
    </row>
    <row r="18" spans="1:23" ht="13.5">
      <c r="D18" t="s">
        <v>869</v>
      </c>
      <c r="R18" t="s">
        <v>865</v>
      </c>
      <c r="S18" s="414"/>
      <c r="T18" s="414"/>
      <c r="U18" s="414"/>
      <c r="V18" s="414"/>
      <c r="W18" s="414"/>
    </row>
    <row r="19" spans="1:23" ht="13.5">
      <c r="D19" t="s">
        <v>870</v>
      </c>
      <c r="R19" t="s">
        <v>865</v>
      </c>
      <c r="S19" s="414"/>
      <c r="T19" s="414"/>
      <c r="U19" s="414"/>
      <c r="V19" s="414"/>
      <c r="W19" s="414"/>
    </row>
    <row r="20" spans="1:23" ht="13.5">
      <c r="D20" t="s">
        <v>871</v>
      </c>
      <c r="H20" s="83"/>
      <c r="R20" t="s">
        <v>865</v>
      </c>
      <c r="S20" s="414"/>
      <c r="T20" s="414"/>
      <c r="U20" s="414"/>
      <c r="V20" s="414"/>
      <c r="W20" s="414"/>
    </row>
    <row r="21" spans="1:23" ht="13.5">
      <c r="D21" t="s">
        <v>872</v>
      </c>
      <c r="R21" t="s">
        <v>865</v>
      </c>
      <c r="S21" s="414"/>
      <c r="T21" s="414"/>
      <c r="U21" s="414"/>
      <c r="V21" s="414"/>
      <c r="W21" s="414"/>
    </row>
    <row r="22" spans="1:23" ht="13.5">
      <c r="D22" t="s">
        <v>873</v>
      </c>
      <c r="R22" t="s">
        <v>865</v>
      </c>
      <c r="S22" s="414"/>
      <c r="T22" s="414"/>
      <c r="U22" s="414"/>
      <c r="V22" s="414"/>
      <c r="W22" s="414"/>
    </row>
    <row r="23" spans="1:23" ht="13.5">
      <c r="D23" t="s">
        <v>874</v>
      </c>
      <c r="R23" t="s">
        <v>865</v>
      </c>
      <c r="S23" s="414"/>
      <c r="T23" s="414"/>
      <c r="U23" s="414"/>
      <c r="V23" s="414"/>
      <c r="W23" s="414"/>
    </row>
    <row r="24" spans="1:23" ht="13.5">
      <c r="D24" t="s">
        <v>875</v>
      </c>
      <c r="R24" t="s">
        <v>865</v>
      </c>
      <c r="S24" s="414"/>
      <c r="T24" s="414"/>
      <c r="U24" s="414"/>
      <c r="V24" s="414"/>
      <c r="W24" s="414"/>
    </row>
    <row r="25" spans="1:23" ht="13.5"/>
    <row r="26" spans="1:23" ht="14">
      <c r="A26" s="54"/>
      <c r="B26" s="63" t="s">
        <v>876</v>
      </c>
      <c r="C26" s="63"/>
      <c r="D26" s="65"/>
      <c r="E26" s="65"/>
      <c r="F26" s="65"/>
      <c r="G26" s="65"/>
      <c r="H26" s="65"/>
      <c r="I26" s="65"/>
      <c r="J26" s="65"/>
      <c r="K26" s="65"/>
      <c r="L26" s="65"/>
      <c r="M26" s="65"/>
      <c r="N26" s="65"/>
      <c r="O26" s="65"/>
      <c r="P26" s="65"/>
      <c r="Q26" s="65"/>
      <c r="R26" s="65"/>
      <c r="S26" s="65"/>
      <c r="T26" s="65"/>
      <c r="U26" s="65"/>
      <c r="V26" s="65"/>
      <c r="W26" s="65"/>
    </row>
    <row r="27" spans="1:23" ht="13.5"/>
    <row r="28" spans="1:23" ht="13.5">
      <c r="D28" t="s">
        <v>877</v>
      </c>
      <c r="K28" s="88"/>
      <c r="R28" t="s">
        <v>865</v>
      </c>
      <c r="S28" s="414"/>
      <c r="T28" s="414"/>
      <c r="U28" s="414"/>
      <c r="V28" s="414"/>
      <c r="W28" s="414"/>
    </row>
    <row r="29" spans="1:23" ht="13.5">
      <c r="D29" t="s">
        <v>878</v>
      </c>
      <c r="K29" s="88"/>
      <c r="R29" t="s">
        <v>865</v>
      </c>
      <c r="S29" s="414"/>
      <c r="T29" s="414"/>
      <c r="U29" s="414"/>
      <c r="V29" s="414"/>
      <c r="W29" s="414"/>
    </row>
    <row r="30" spans="1:23" ht="13.5">
      <c r="D30" t="s">
        <v>879</v>
      </c>
      <c r="K30" s="88"/>
      <c r="R30" t="s">
        <v>865</v>
      </c>
      <c r="S30" s="414"/>
      <c r="T30" s="414"/>
      <c r="U30" s="414"/>
      <c r="V30" s="414"/>
      <c r="W30" s="414"/>
    </row>
    <row r="31" spans="1:23" ht="13.5">
      <c r="D31" t="s">
        <v>880</v>
      </c>
      <c r="R31" t="s">
        <v>865</v>
      </c>
      <c r="S31" s="414"/>
      <c r="T31" s="414"/>
      <c r="U31" s="414"/>
      <c r="V31" s="414"/>
      <c r="W31" s="414"/>
    </row>
    <row r="32" spans="1:23" ht="13.5">
      <c r="D32" t="s">
        <v>881</v>
      </c>
      <c r="R32" t="s">
        <v>865</v>
      </c>
      <c r="S32" s="414"/>
      <c r="T32" s="414"/>
      <c r="U32" s="414"/>
      <c r="V32" s="414"/>
      <c r="W32" s="414"/>
    </row>
    <row r="33" spans="1:23" ht="13.5">
      <c r="D33" t="s">
        <v>882</v>
      </c>
      <c r="H33" s="83"/>
      <c r="R33" t="s">
        <v>865</v>
      </c>
      <c r="S33" s="414"/>
      <c r="T33" s="414"/>
      <c r="U33" s="414"/>
      <c r="V33" s="414"/>
      <c r="W33" s="414"/>
    </row>
    <row r="34" spans="1:23" ht="13.5"/>
    <row r="35" spans="1:23" ht="14">
      <c r="A35" s="54"/>
      <c r="B35" s="63" t="s">
        <v>883</v>
      </c>
      <c r="C35" s="63"/>
      <c r="D35" s="65"/>
      <c r="E35" s="65"/>
      <c r="F35" s="65"/>
      <c r="G35" s="65"/>
      <c r="H35" s="65"/>
      <c r="I35" s="65"/>
      <c r="J35" s="65"/>
      <c r="K35" s="65"/>
      <c r="L35" s="65"/>
      <c r="M35" s="65"/>
      <c r="N35" s="65"/>
      <c r="O35" s="65"/>
      <c r="P35" s="65"/>
      <c r="Q35" s="65"/>
      <c r="R35" s="65"/>
      <c r="S35" s="65"/>
      <c r="T35" s="65"/>
      <c r="U35" s="65"/>
      <c r="V35" s="65"/>
      <c r="W35" s="65"/>
    </row>
    <row r="36" spans="1:23" ht="13.5"/>
    <row r="37" spans="1:23" ht="13.5">
      <c r="D37" t="s">
        <v>884</v>
      </c>
      <c r="K37" s="88"/>
      <c r="R37" t="s">
        <v>865</v>
      </c>
      <c r="S37" s="414"/>
      <c r="T37" s="414"/>
      <c r="U37" s="414"/>
      <c r="V37" s="414"/>
      <c r="W37" s="414"/>
    </row>
    <row r="38" spans="1:23" ht="13.5">
      <c r="D38" t="s">
        <v>885</v>
      </c>
      <c r="K38" s="88"/>
      <c r="R38" t="s">
        <v>865</v>
      </c>
      <c r="S38" s="414"/>
      <c r="T38" s="414"/>
      <c r="U38" s="414"/>
      <c r="V38" s="414"/>
      <c r="W38" s="414"/>
    </row>
    <row r="39" spans="1:23" ht="13.5">
      <c r="D39" t="s">
        <v>886</v>
      </c>
      <c r="K39" s="88"/>
      <c r="R39" t="s">
        <v>865</v>
      </c>
      <c r="S39" s="414"/>
      <c r="T39" s="414"/>
      <c r="U39" s="414"/>
      <c r="V39" s="414"/>
      <c r="W39" s="414"/>
    </row>
    <row r="40" spans="1:23" ht="13.5">
      <c r="D40" t="s">
        <v>887</v>
      </c>
      <c r="R40" t="s">
        <v>865</v>
      </c>
      <c r="S40" s="414"/>
      <c r="T40" s="414"/>
      <c r="U40" s="414"/>
      <c r="V40" s="414"/>
      <c r="W40" s="414"/>
    </row>
    <row r="41" spans="1:23" ht="13.5">
      <c r="D41" t="s">
        <v>888</v>
      </c>
      <c r="R41" t="s">
        <v>865</v>
      </c>
      <c r="S41" s="414"/>
      <c r="T41" s="414"/>
      <c r="U41" s="414"/>
      <c r="V41" s="414"/>
      <c r="W41" s="414"/>
    </row>
    <row r="42" spans="1:23" ht="13.5">
      <c r="D42" t="s">
        <v>889</v>
      </c>
      <c r="H42" s="83"/>
      <c r="R42" t="s">
        <v>890</v>
      </c>
      <c r="S42" s="414"/>
      <c r="T42" s="414"/>
      <c r="U42" s="414"/>
      <c r="V42" s="414"/>
      <c r="W42" s="414"/>
    </row>
    <row r="43" spans="1:23" ht="13.5"/>
    <row r="44" spans="1:23" ht="14">
      <c r="A44" s="54"/>
      <c r="B44" s="63" t="s">
        <v>891</v>
      </c>
      <c r="C44" s="63"/>
      <c r="D44" s="65"/>
      <c r="E44" s="65"/>
      <c r="F44" s="65"/>
      <c r="G44" s="65"/>
      <c r="H44" s="65"/>
      <c r="I44" s="65"/>
      <c r="J44" s="65"/>
      <c r="K44" s="65"/>
      <c r="L44" s="65"/>
      <c r="M44" s="65"/>
      <c r="N44" s="65"/>
      <c r="O44" s="65"/>
      <c r="P44" s="65"/>
      <c r="Q44" s="65"/>
      <c r="R44" s="65"/>
      <c r="S44" s="65"/>
      <c r="T44" s="65"/>
      <c r="U44" s="65"/>
      <c r="V44" s="65"/>
      <c r="W44" s="65"/>
    </row>
    <row r="45" spans="1:23" ht="13.5"/>
    <row r="46" spans="1:23" ht="13.5">
      <c r="D46" t="s">
        <v>892</v>
      </c>
      <c r="K46" s="88"/>
      <c r="R46" t="s">
        <v>207</v>
      </c>
      <c r="S46" s="414"/>
      <c r="T46" s="414"/>
      <c r="U46" s="414"/>
      <c r="V46" s="414"/>
      <c r="W46" s="414"/>
    </row>
    <row r="47" spans="1:23" ht="13.5">
      <c r="D47" t="s">
        <v>893</v>
      </c>
      <c r="K47" s="88"/>
      <c r="R47" t="s">
        <v>207</v>
      </c>
      <c r="S47" s="414"/>
      <c r="T47" s="414"/>
      <c r="U47" s="414"/>
      <c r="V47" s="414"/>
      <c r="W47" s="414"/>
    </row>
    <row r="48" spans="1:23" ht="13.5">
      <c r="D48" t="s">
        <v>894</v>
      </c>
      <c r="K48" s="88"/>
      <c r="R48" t="s">
        <v>207</v>
      </c>
      <c r="S48" s="414"/>
      <c r="T48" s="414"/>
      <c r="U48" s="414"/>
      <c r="V48" s="414"/>
      <c r="W48" s="414"/>
    </row>
    <row r="49" spans="1:23" ht="13.5"/>
    <row r="50" spans="1:23" ht="14">
      <c r="A50" s="54"/>
      <c r="B50" s="63" t="s">
        <v>895</v>
      </c>
      <c r="C50" s="63"/>
      <c r="D50" s="65"/>
      <c r="E50" s="65"/>
      <c r="F50" s="65"/>
      <c r="G50" s="65"/>
      <c r="H50" s="65"/>
      <c r="I50" s="65"/>
      <c r="J50" s="65"/>
      <c r="K50" s="65"/>
      <c r="L50" s="65"/>
      <c r="M50" s="65"/>
      <c r="N50" s="65"/>
      <c r="O50" s="65"/>
      <c r="P50" s="65"/>
      <c r="Q50" s="65"/>
      <c r="R50" s="65"/>
      <c r="S50" s="65"/>
      <c r="T50" s="65"/>
      <c r="U50" s="65"/>
      <c r="V50" s="65"/>
      <c r="W50" s="65"/>
    </row>
    <row r="51" spans="1:23" ht="13.5"/>
    <row r="52" spans="1:23" ht="13.5">
      <c r="D52" t="s">
        <v>896</v>
      </c>
      <c r="K52" s="88"/>
      <c r="R52" t="s">
        <v>865</v>
      </c>
      <c r="S52" s="414"/>
      <c r="T52" s="414"/>
      <c r="U52" s="414"/>
      <c r="V52" s="414"/>
      <c r="W52" s="414"/>
    </row>
    <row r="53" spans="1:23" ht="13.5">
      <c r="D53" t="s">
        <v>897</v>
      </c>
      <c r="K53" s="88"/>
      <c r="R53" t="s">
        <v>898</v>
      </c>
      <c r="S53" s="414"/>
      <c r="T53" s="414"/>
      <c r="U53" s="414"/>
      <c r="V53" s="414"/>
      <c r="W53" s="414"/>
    </row>
    <row r="54" spans="1:23" ht="13.5">
      <c r="D54" t="s">
        <v>899</v>
      </c>
      <c r="K54" s="88"/>
      <c r="R54" t="s">
        <v>865</v>
      </c>
      <c r="S54" s="414"/>
      <c r="T54" s="414"/>
      <c r="U54" s="414"/>
      <c r="V54" s="414"/>
      <c r="W54" s="414"/>
    </row>
    <row r="55" spans="1:23" ht="13.5">
      <c r="D55" t="s">
        <v>900</v>
      </c>
      <c r="R55" t="s">
        <v>898</v>
      </c>
      <c r="S55" s="414"/>
      <c r="T55" s="414"/>
      <c r="U55" s="414"/>
      <c r="V55" s="414"/>
      <c r="W55" s="414"/>
    </row>
    <row r="56" spans="1:23" ht="13.5"/>
    <row r="57" spans="1:23" ht="13.5"/>
  </sheetData>
  <mergeCells count="1">
    <mergeCell ref="S7:W7"/>
  </mergeCells>
  <pageMargins left="0.7" right="0.7" top="0.75" bottom="0.75" header="0.3" footer="0.3"/>
  <pageSetup paperSize="9"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ilePath xmlns="b1b6b1d3-9b1c-419f-ba2e-fefc168d435a" xsi:nil="true"/>
    <lcf76f155ced4ddcb4097134ff3c332f xmlns="b1b6b1d3-9b1c-419f-ba2e-fefc168d435a">
      <Terms xmlns="http://schemas.microsoft.com/office/infopath/2007/PartnerControls"/>
    </lcf76f155ced4ddcb4097134ff3c332f>
    <TaxCatchAll xmlns="f35b5cbd-7b0b-4440-92cd-b510cab4ec67" xsi:nil="true"/>
    <SharedWithUsers xmlns="f35b5cbd-7b0b-4440-92cd-b510cab4ec67">
      <UserInfo>
        <DisplayName>Maryam Khan</DisplayName>
        <AccountId>440</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9AD6299D-20E4-4A41-9E43-F3001667458F}">
  <ds:schemaRefs>
    <ds:schemaRef ds:uri="http://schemas.microsoft.com/sharepoint/v3/contenttype/forms"/>
  </ds:schemaRefs>
</ds:datastoreItem>
</file>

<file path=customXml/itemProps2.xml><?xml version="1.0" encoding="utf-8"?>
<ds:datastoreItem xmlns:ds="http://schemas.openxmlformats.org/officeDocument/2006/customXml" ds:itemID="{58069E46-9B22-44C9-8A65-C76A83E85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8A6D2E-75BC-44D1-BF7B-5757378FAD3B}">
  <ds:schemaRefs>
    <ds:schemaRef ds:uri="http://schemas.microsoft.com/office/2006/documentManagement/types"/>
    <ds:schemaRef ds:uri="b1b6b1d3-9b1c-419f-ba2e-fefc168d435a"/>
    <ds:schemaRef ds:uri="http://schemas.microsoft.com/sharepoint/v3"/>
    <ds:schemaRef ds:uri="f35b5cbd-7b0b-4440-92cd-b510cab4ec67"/>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dcmitype/"/>
    <ds:schemaRef ds:uri="http://purl.org/dc/elements/1.1/"/>
  </ds:schemaRefs>
</ds:datastoreItem>
</file>

<file path=customXml/itemProps4.xml><?xml version="1.0" encoding="utf-8"?>
<ds:datastoreItem xmlns:ds="http://schemas.openxmlformats.org/officeDocument/2006/customXml" ds:itemID="{3F651745-B2F6-494A-B9AE-81AF2E94F62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Cover</vt:lpstr>
      <vt:lpstr>Contents</vt:lpstr>
      <vt:lpstr>Changes Log</vt:lpstr>
      <vt:lpstr>Universal Data</vt:lpstr>
      <vt:lpstr>RIIO-1 RPI and PVF</vt:lpstr>
      <vt:lpstr>1.1 Disposals</vt:lpstr>
      <vt:lpstr>1.2 PCFM Inputs Summary</vt:lpstr>
      <vt:lpstr>1.3 Pass Through</vt:lpstr>
      <vt:lpstr>1.4 Tax Pool Inputs</vt:lpstr>
      <vt:lpstr>1.5 Transmission Network Rev</vt:lpstr>
      <vt:lpstr>1.6 External Revenue</vt:lpstr>
      <vt:lpstr>1.7 DRS Revenue</vt:lpstr>
      <vt:lpstr>1.8 - Inflation update</vt:lpstr>
      <vt:lpstr>2.1 Totex Summary</vt:lpstr>
      <vt:lpstr>2.2 Cost Benchmark Summary</vt:lpstr>
      <vt:lpstr>2.3 Related Party Transactions</vt:lpstr>
      <vt:lpstr>3.1 Opex Summary</vt:lpstr>
      <vt:lpstr>3.2 Salary and FTE Numbers</vt:lpstr>
      <vt:lpstr>3.3 Provisions</vt:lpstr>
      <vt:lpstr>4.1 BSC</vt:lpstr>
      <vt:lpstr>4.2 BSC Allocation</vt:lpstr>
      <vt:lpstr>5.1 Capex Summary</vt:lpstr>
      <vt:lpstr>6.1 Cyber Resilience IT Costs</vt:lpstr>
      <vt:lpstr>6.2 Pension Admin Costs</vt:lpstr>
      <vt:lpstr>6.3 SO Review Costs</vt:lpstr>
      <vt:lpstr>6.4 Unfunded Innovation Costs</vt:lpstr>
      <vt:lpstr>7.1 Non-Activity Based Costs</vt:lpstr>
      <vt:lpstr>7.2 DRS</vt:lpstr>
      <vt:lpstr>7.3 NIA</vt:lpstr>
      <vt:lpstr>7.4 CNIA</vt:lpstr>
      <vt:lpstr>7.5 NIC</vt:lpstr>
      <vt:lpstr>7.6 SIF</vt:lpstr>
      <vt:lpstr>8.1 SO EMR Data</vt:lpstr>
      <vt:lpstr>'RIIO-1 RPI and PVF'!CompName</vt:lpstr>
      <vt:lpstr>'RIIO-1 RPI and PVF'!MOD</vt:lpstr>
      <vt:lpstr>'1.6 External Revenue'!Print_Area</vt:lpstr>
      <vt:lpstr>'RIIO-1 RPI and PVF'!Print_Area</vt:lpstr>
      <vt:lpstr>'RIIO-1 RPI and PVF'!PVF</vt:lpstr>
      <vt:lpstr>'RIIO-1 RPI and PVF'!RegYr</vt:lpstr>
      <vt:lpstr>'RIIO-1 RPI and PVF'!RPIA</vt:lpstr>
      <vt:lpstr>'RIIO-1 RPI and PVF'!WACC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Electricity System Operator – Costs and Outputs Regulatory Reporting Pack Template v1.0</dc:title>
  <dc:subject/>
  <dc:creator>Luke Jones</dc:creator>
  <cp:keywords/>
  <dc:description/>
  <cp:lastModifiedBy>Stephanie Fernandes</cp:lastModifiedBy>
  <cp:revision/>
  <dcterms:created xsi:type="dcterms:W3CDTF">2021-05-21T09:42:25Z</dcterms:created>
  <dcterms:modified xsi:type="dcterms:W3CDTF">2022-05-27T15:55:20Z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b89108ac-1f5b-415c-8dbc-5846e1d3f6ce</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0x010100F4BD99A05A53D84497D28996D01F6D6C</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SIP_Label_38144ccb-b10a-4c0f-b070-7a3b00ac7463_Enabled">
    <vt:lpwstr>true</vt:lpwstr>
  </property>
  <property fmtid="{D5CDD505-2E9C-101B-9397-08002B2CF9AE}" pid="10" name="MSIP_Label_38144ccb-b10a-4c0f-b070-7a3b00ac7463_SetDate">
    <vt:lpwstr>2022-04-07T07:48:31Z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3fbb714d-580f-40cf-8223-39205fc86c3e</vt:lpwstr>
  </property>
  <property fmtid="{D5CDD505-2E9C-101B-9397-08002B2CF9AE}" pid="15" name="MSIP_Label_38144ccb-b10a-4c0f-b070-7a3b00ac7463_ContentBits">
    <vt:lpwstr>2</vt:lpwstr>
  </property>
  <property fmtid="{D5CDD505-2E9C-101B-9397-08002B2CF9AE}" pid="16" name="MediaServiceImageTags">
    <vt:lpwstr/>
  </property>
</Properties>
</file>