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arepoint2013/es/ndrhi/NDRHI_Operations_Lib/Fuelling and Sustainability/FMSQ/New FMSQ Documents/"/>
    </mc:Choice>
  </mc:AlternateContent>
  <xr:revisionPtr revIDLastSave="0" documentId="13_ncr:1_{B9EBEACE-8DDD-4FEF-9FEE-1D675DFAD37A}" xr6:coauthVersionLast="47" xr6:coauthVersionMax="47" xr10:uidLastSave="{00000000-0000-0000-0000-000000000000}"/>
  <bookViews>
    <workbookView xWindow="-120" yWindow="16080" windowWidth="29040" windowHeight="15840" xr2:uid="{00000000-000D-0000-FFFF-FFFF00000000}"/>
  </bookViews>
  <sheets>
    <sheet name="Using this tool" sheetId="3" r:id="rId1"/>
    <sheet name="Calculation" sheetId="1" r:id="rId2"/>
    <sheet name="Default Data"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1" l="1"/>
  <c r="M34" i="1"/>
  <c r="M36" i="1" s="1"/>
  <c r="M35" i="1"/>
  <c r="J10" i="1" l="1"/>
  <c r="K10" i="1"/>
  <c r="L10" i="1" s="1"/>
  <c r="J11" i="1"/>
  <c r="K11" i="1"/>
  <c r="L11" i="1" s="1"/>
  <c r="N11" i="1" s="1"/>
  <c r="O11" i="1" s="1"/>
  <c r="J12" i="1"/>
  <c r="K12" i="1"/>
  <c r="L12" i="1" s="1"/>
  <c r="J13" i="1"/>
  <c r="K13" i="1"/>
  <c r="L13" i="1" s="1"/>
  <c r="J14" i="1"/>
  <c r="K14" i="1"/>
  <c r="L14" i="1" s="1"/>
  <c r="J15" i="1"/>
  <c r="K15" i="1"/>
  <c r="J16" i="1"/>
  <c r="K16" i="1"/>
  <c r="L16" i="1" s="1"/>
  <c r="J17" i="1"/>
  <c r="K17" i="1"/>
  <c r="L17" i="1" s="1"/>
  <c r="J18" i="1"/>
  <c r="K18" i="1"/>
  <c r="L18" i="1" s="1"/>
  <c r="J19" i="1"/>
  <c r="K19" i="1"/>
  <c r="L19" i="1" s="1"/>
  <c r="J20" i="1"/>
  <c r="K20" i="1"/>
  <c r="L20" i="1" s="1"/>
  <c r="J21" i="1"/>
  <c r="K21" i="1"/>
  <c r="L21" i="1" s="1"/>
  <c r="J22" i="1"/>
  <c r="K22" i="1"/>
  <c r="L22" i="1" s="1"/>
  <c r="J23" i="1"/>
  <c r="K23" i="1"/>
  <c r="L23" i="1" s="1"/>
  <c r="J24" i="1"/>
  <c r="K24" i="1"/>
  <c r="L24" i="1" s="1"/>
  <c r="J25" i="1"/>
  <c r="K25" i="1"/>
  <c r="L25" i="1" s="1"/>
  <c r="J26" i="1"/>
  <c r="K26" i="1"/>
  <c r="L26" i="1" s="1"/>
  <c r="J27" i="1"/>
  <c r="K27" i="1"/>
  <c r="L27" i="1" s="1"/>
  <c r="J28" i="1"/>
  <c r="K28" i="1"/>
  <c r="L28" i="1" s="1"/>
  <c r="J29" i="1"/>
  <c r="K29" i="1"/>
  <c r="L29" i="1" s="1"/>
  <c r="J30" i="1"/>
  <c r="K30" i="1"/>
  <c r="L30" i="1" s="1"/>
  <c r="J31" i="1"/>
  <c r="K31" i="1"/>
  <c r="L31" i="1" s="1"/>
  <c r="J32" i="1"/>
  <c r="K32" i="1"/>
  <c r="L32" i="1" s="1"/>
  <c r="K9" i="1"/>
  <c r="J9" i="1"/>
  <c r="L15" i="1" l="1"/>
  <c r="L9" i="1"/>
  <c r="L33" i="1"/>
  <c r="M8" i="1" l="1"/>
  <c r="N33" i="1" s="1"/>
  <c r="L35" i="1"/>
  <c r="N13" i="1" l="1"/>
  <c r="O13" i="1" s="1"/>
  <c r="N17" i="1"/>
  <c r="O17" i="1" s="1"/>
  <c r="N21" i="1"/>
  <c r="O21" i="1" s="1"/>
  <c r="N25" i="1"/>
  <c r="O25" i="1" s="1"/>
  <c r="N29" i="1"/>
  <c r="O29" i="1" s="1"/>
  <c r="N14" i="1"/>
  <c r="O14" i="1" s="1"/>
  <c r="N18" i="1"/>
  <c r="O18" i="1" s="1"/>
  <c r="N22" i="1"/>
  <c r="O22" i="1" s="1"/>
  <c r="N26" i="1"/>
  <c r="O26" i="1" s="1"/>
  <c r="N30" i="1"/>
  <c r="O30" i="1" s="1"/>
  <c r="N15" i="1"/>
  <c r="O15" i="1" s="1"/>
  <c r="N19" i="1"/>
  <c r="O19" i="1" s="1"/>
  <c r="N23" i="1"/>
  <c r="O23" i="1" s="1"/>
  <c r="N27" i="1"/>
  <c r="O27" i="1" s="1"/>
  <c r="N31" i="1"/>
  <c r="O31" i="1" s="1"/>
  <c r="N12" i="1"/>
  <c r="O12" i="1" s="1"/>
  <c r="N16" i="1"/>
  <c r="O16" i="1" s="1"/>
  <c r="N20" i="1"/>
  <c r="O20" i="1" s="1"/>
  <c r="N24" i="1"/>
  <c r="O24" i="1" s="1"/>
  <c r="N28" i="1"/>
  <c r="O28" i="1" s="1"/>
  <c r="N32" i="1"/>
  <c r="O32" i="1" s="1"/>
  <c r="N10" i="1"/>
  <c r="O10" i="1" s="1"/>
  <c r="N9" i="1"/>
  <c r="O9" i="1" s="1"/>
  <c r="L34" i="1"/>
  <c r="N34" i="1" s="1"/>
  <c r="L36" i="1" l="1"/>
  <c r="N35" i="1" l="1"/>
  <c r="N36" i="1" s="1"/>
  <c r="O34" i="1" l="1"/>
  <c r="O33" i="1" l="1"/>
  <c r="O35" i="1"/>
  <c r="O36" i="1" s="1"/>
</calcChain>
</file>

<file path=xl/sharedStrings.xml><?xml version="1.0" encoding="utf-8"?>
<sst xmlns="http://schemas.openxmlformats.org/spreadsheetml/2006/main" count="233" uniqueCount="133">
  <si>
    <t>Feedstock</t>
  </si>
  <si>
    <t>Moisture Content</t>
  </si>
  <si>
    <t>Dry</t>
  </si>
  <si>
    <t>Wet</t>
  </si>
  <si>
    <t>Maize silage</t>
  </si>
  <si>
    <t>Total Contribution</t>
  </si>
  <si>
    <t>Household/domestic food waste</t>
  </si>
  <si>
    <t>Commercial food waste</t>
  </si>
  <si>
    <t>Fruits</t>
  </si>
  <si>
    <t>Fruit Juices</t>
  </si>
  <si>
    <t>Vegetables</t>
  </si>
  <si>
    <t>Fruit and Vegetable Pomice</t>
  </si>
  <si>
    <t>Apple pomace</t>
  </si>
  <si>
    <t>Pig abattoir</t>
  </si>
  <si>
    <t>Waste far</t>
  </si>
  <si>
    <t>Cattle abattoir</t>
  </si>
  <si>
    <t>Pork products manufacturing</t>
  </si>
  <si>
    <t>Waste water from food processing</t>
  </si>
  <si>
    <t>Fish waste</t>
  </si>
  <si>
    <t>Dairy waste</t>
  </si>
  <si>
    <t>Bakery waste</t>
  </si>
  <si>
    <t>Sugar processing waste</t>
  </si>
  <si>
    <t>Pot ale</t>
  </si>
  <si>
    <t>Pulp and Paper waste</t>
  </si>
  <si>
    <t>Cattle Slurry</t>
  </si>
  <si>
    <t>Pig Slurry</t>
  </si>
  <si>
    <t>Chicken Slurry</t>
  </si>
  <si>
    <t>Grass silage</t>
  </si>
  <si>
    <t>Corn products</t>
  </si>
  <si>
    <t>Wheat</t>
  </si>
  <si>
    <t>Cereals</t>
  </si>
  <si>
    <t>Miscanthus (raw)</t>
  </si>
  <si>
    <t>Willow (raw)</t>
  </si>
  <si>
    <t>Reed canary grass hay</t>
  </si>
  <si>
    <t>Forestry waste</t>
  </si>
  <si>
    <t>Green waste</t>
  </si>
  <si>
    <t>Tannery Waste</t>
  </si>
  <si>
    <t>Coffee</t>
  </si>
  <si>
    <t>Tobacco bright</t>
  </si>
  <si>
    <t>Cocoa tree prunings, wood</t>
  </si>
  <si>
    <t>Molasses</t>
  </si>
  <si>
    <t>Brewery and Distilleries waste</t>
  </si>
  <si>
    <t>Dry or Wet?</t>
  </si>
  <si>
    <t>Feedstock No.</t>
  </si>
  <si>
    <t>Other (please specify)</t>
  </si>
  <si>
    <t>Feedstock Consignment</t>
  </si>
  <si>
    <t>A step-by-step guide to using the tool is given below.</t>
  </si>
  <si>
    <t>Step 1</t>
  </si>
  <si>
    <t>Step 2</t>
  </si>
  <si>
    <t>Step 3</t>
  </si>
  <si>
    <t>Step 4</t>
  </si>
  <si>
    <t>Step 5</t>
  </si>
  <si>
    <t>Enter the mass, in tonnes, of the feedstock used.</t>
  </si>
  <si>
    <t>Step 6</t>
  </si>
  <si>
    <r>
      <t xml:space="preserve">Enter whether the feedstock listed is weighed </t>
    </r>
    <r>
      <rPr>
        <i/>
        <sz val="11"/>
        <color theme="1"/>
        <rFont val="Calibri"/>
        <family val="2"/>
        <scheme val="minor"/>
      </rPr>
      <t>Dry</t>
    </r>
    <r>
      <rPr>
        <sz val="11"/>
        <color theme="1"/>
        <rFont val="Calibri"/>
        <family val="2"/>
        <scheme val="minor"/>
      </rPr>
      <t xml:space="preserve"> or </t>
    </r>
    <r>
      <rPr>
        <i/>
        <sz val="11"/>
        <color theme="1"/>
        <rFont val="Calibri"/>
        <family val="2"/>
        <scheme val="minor"/>
      </rPr>
      <t>Wet</t>
    </r>
    <r>
      <rPr>
        <sz val="11"/>
        <color theme="1"/>
        <rFont val="Calibri"/>
        <family val="2"/>
        <scheme val="minor"/>
      </rPr>
      <t>. This will indicate whether the moisture content needs to be taken into account in the calculation.</t>
    </r>
  </si>
  <si>
    <t>Step 7</t>
  </si>
  <si>
    <t>Introduction</t>
  </si>
  <si>
    <t>Feedstock Name in Default Data</t>
  </si>
  <si>
    <r>
      <t xml:space="preserve">For each feedstock: In the </t>
    </r>
    <r>
      <rPr>
        <i/>
        <sz val="11"/>
        <color theme="1"/>
        <rFont val="Calibri"/>
        <family val="2"/>
        <scheme val="minor"/>
      </rPr>
      <t xml:space="preserve">Feedstock Name as listed in FMS </t>
    </r>
    <r>
      <rPr>
        <sz val="11"/>
        <color theme="1"/>
        <rFont val="Calibri"/>
        <family val="2"/>
        <scheme val="minor"/>
      </rPr>
      <t xml:space="preserve">column, type the name of the feedstock as you have stated on your FMS questionnaire, which contributes to the resultant biogas or biomethane.  Then in the </t>
    </r>
    <r>
      <rPr>
        <i/>
        <sz val="11"/>
        <color theme="1"/>
        <rFont val="Calibri"/>
        <family val="2"/>
        <scheme val="minor"/>
      </rPr>
      <t>Feedstock Name in Default Data,</t>
    </r>
    <r>
      <rPr>
        <sz val="11"/>
        <color theme="1"/>
        <rFont val="Calibri"/>
        <family val="2"/>
        <scheme val="minor"/>
      </rPr>
      <t xml:space="preserve"> choose the name of the feedstock from the Default Data tab which is most representative of the feedstock stated in column D. This will now populate the </t>
    </r>
    <r>
      <rPr>
        <i/>
        <sz val="11"/>
        <color theme="1"/>
        <rFont val="Calibri"/>
        <family val="2"/>
        <scheme val="minor"/>
      </rPr>
      <t xml:space="preserve">Moisture Content </t>
    </r>
    <r>
      <rPr>
        <sz val="11"/>
        <color theme="1"/>
        <rFont val="Calibri"/>
        <family val="2"/>
        <scheme val="minor"/>
      </rPr>
      <t xml:space="preserve">and </t>
    </r>
    <r>
      <rPr>
        <i/>
        <sz val="11"/>
        <color theme="1"/>
        <rFont val="Calibri"/>
        <family val="2"/>
        <scheme val="minor"/>
      </rPr>
      <t>Methane Yield/Tonne Volatile Solid</t>
    </r>
    <r>
      <rPr>
        <sz val="11"/>
        <color theme="1"/>
        <rFont val="Calibri"/>
        <family val="2"/>
        <scheme val="minor"/>
      </rPr>
      <t xml:space="preserve"> columns.</t>
    </r>
  </si>
  <si>
    <r>
      <rPr>
        <b/>
        <u/>
        <sz val="11"/>
        <color theme="1"/>
        <rFont val="Calibri"/>
        <family val="2"/>
        <scheme val="minor"/>
      </rPr>
      <t>Note</t>
    </r>
    <r>
      <rPr>
        <sz val="11"/>
        <color theme="1"/>
        <rFont val="Calibri"/>
        <family val="2"/>
        <scheme val="minor"/>
      </rPr>
      <t xml:space="preserve"> If you select </t>
    </r>
    <r>
      <rPr>
        <i/>
        <sz val="11"/>
        <color theme="1"/>
        <rFont val="Calibri"/>
        <family val="2"/>
        <scheme val="minor"/>
      </rPr>
      <t>Other</t>
    </r>
    <r>
      <rPr>
        <sz val="11"/>
        <color theme="1"/>
        <rFont val="Calibri"/>
        <family val="2"/>
        <scheme val="minor"/>
      </rPr>
      <t xml:space="preserve">, the </t>
    </r>
    <r>
      <rPr>
        <i/>
        <sz val="11"/>
        <color theme="1"/>
        <rFont val="Calibri"/>
        <family val="2"/>
        <scheme val="minor"/>
      </rPr>
      <t xml:space="preserve">Moisture Content </t>
    </r>
    <r>
      <rPr>
        <sz val="11"/>
        <color theme="1"/>
        <rFont val="Calibri"/>
        <family val="2"/>
        <scheme val="minor"/>
      </rPr>
      <t xml:space="preserve">and </t>
    </r>
    <r>
      <rPr>
        <i/>
        <sz val="11"/>
        <color theme="1"/>
        <rFont val="Calibri"/>
        <family val="2"/>
        <scheme val="minor"/>
      </rPr>
      <t>Methane Yield/Tonne Volatile Solid</t>
    </r>
    <r>
      <rPr>
        <sz val="11"/>
        <color theme="1"/>
        <rFont val="Calibri"/>
        <family val="2"/>
        <scheme val="minor"/>
      </rPr>
      <t xml:space="preserve"> columns will not populate and you will need to specify these values.</t>
    </r>
  </si>
  <si>
    <r>
      <t>Volume contribution of methane (m</t>
    </r>
    <r>
      <rPr>
        <b/>
        <vertAlign val="superscript"/>
        <sz val="11"/>
        <color theme="1"/>
        <rFont val="Calibri"/>
        <family val="2"/>
        <scheme val="minor"/>
      </rPr>
      <t>3</t>
    </r>
    <r>
      <rPr>
        <b/>
        <sz val="11"/>
        <color theme="1"/>
        <rFont val="Calibri"/>
        <family val="2"/>
        <scheme val="minor"/>
      </rPr>
      <t>CH</t>
    </r>
    <r>
      <rPr>
        <b/>
        <vertAlign val="subscript"/>
        <sz val="11"/>
        <color theme="1"/>
        <rFont val="Calibri"/>
        <family val="2"/>
        <scheme val="minor"/>
      </rPr>
      <t>4</t>
    </r>
    <r>
      <rPr>
        <b/>
        <sz val="11"/>
        <color theme="1"/>
        <rFont val="Calibri"/>
        <family val="2"/>
        <scheme val="minor"/>
      </rPr>
      <t>)</t>
    </r>
  </si>
  <si>
    <r>
      <t>Volume Contribution of biogas or biomethane (m</t>
    </r>
    <r>
      <rPr>
        <b/>
        <vertAlign val="superscript"/>
        <sz val="11"/>
        <color theme="1"/>
        <rFont val="Calibri"/>
        <family val="2"/>
        <scheme val="minor"/>
      </rPr>
      <t>3</t>
    </r>
    <r>
      <rPr>
        <b/>
        <sz val="11"/>
        <color theme="1"/>
        <rFont val="Calibri"/>
        <family val="2"/>
        <scheme val="minor"/>
      </rPr>
      <t>)</t>
    </r>
  </si>
  <si>
    <t>Mass (tonnes)</t>
  </si>
  <si>
    <r>
      <t>Methane Yield/Tonne of Volatile Solid (m</t>
    </r>
    <r>
      <rPr>
        <b/>
        <vertAlign val="superscript"/>
        <sz val="11"/>
        <color theme="1"/>
        <rFont val="Calibri"/>
        <family val="2"/>
        <scheme val="minor"/>
      </rPr>
      <t>3</t>
    </r>
    <r>
      <rPr>
        <b/>
        <sz val="11"/>
        <color theme="1"/>
        <rFont val="Calibri"/>
        <family val="2"/>
        <scheme val="minor"/>
      </rPr>
      <t>CH</t>
    </r>
    <r>
      <rPr>
        <b/>
        <vertAlign val="subscript"/>
        <sz val="11"/>
        <color theme="1"/>
        <rFont val="Calibri"/>
        <family val="2"/>
        <scheme val="minor"/>
      </rPr>
      <t>4</t>
    </r>
    <r>
      <rPr>
        <b/>
        <sz val="11"/>
        <color theme="1"/>
        <rFont val="Calibri"/>
        <family val="2"/>
        <scheme val="minor"/>
      </rPr>
      <t>/TVS)</t>
    </r>
  </si>
  <si>
    <t>Guide</t>
  </si>
  <si>
    <r>
      <t xml:space="preserve">The above inputted information should now generate a value in the </t>
    </r>
    <r>
      <rPr>
        <i/>
        <sz val="11"/>
        <color theme="1"/>
        <rFont val="Calibri"/>
        <family val="2"/>
        <scheme val="minor"/>
      </rPr>
      <t>Percentage Contribution column</t>
    </r>
    <r>
      <rPr>
        <sz val="11"/>
        <color theme="1"/>
        <rFont val="Calibri"/>
        <family val="2"/>
        <scheme val="minor"/>
      </rPr>
      <t xml:space="preserve"> and in the </t>
    </r>
    <r>
      <rPr>
        <i/>
        <sz val="11"/>
        <color theme="1"/>
        <rFont val="Calibri"/>
        <family val="2"/>
        <scheme val="minor"/>
      </rPr>
      <t>Volume Contribution</t>
    </r>
    <r>
      <rPr>
        <sz val="11"/>
        <color theme="1"/>
        <rFont val="Calibri"/>
        <family val="2"/>
        <scheme val="minor"/>
      </rPr>
      <t xml:space="preserve"> (if total volume measured) column.</t>
    </r>
  </si>
  <si>
    <t>User to provide value</t>
  </si>
  <si>
    <t>Reference</t>
  </si>
  <si>
    <t>x</t>
  </si>
  <si>
    <t>Total</t>
  </si>
  <si>
    <t>Name</t>
  </si>
  <si>
    <t>Colour</t>
  </si>
  <si>
    <t>Colour Description/Purpose</t>
  </si>
  <si>
    <t>Input data</t>
  </si>
  <si>
    <t>Input Data</t>
  </si>
  <si>
    <t>Cells that contain input data, i.e. data that can be traced back to a source</t>
  </si>
  <si>
    <t>User parameters</t>
  </si>
  <si>
    <t>User Parameters</t>
  </si>
  <si>
    <t>Cells that can be changed by the user to experiment with scenarios/policy options</t>
  </si>
  <si>
    <t>Reference tables</t>
  </si>
  <si>
    <t>Reference Table</t>
  </si>
  <si>
    <t>Cells containing reference tables (e.g. lists for data validation, lookup tables for non-data related conversions such as January -&gt; 1, February -&gt; 2 etc)</t>
  </si>
  <si>
    <t>Assumptions</t>
  </si>
  <si>
    <t>Assumption</t>
  </si>
  <si>
    <t>Cells that contain an assumption - may or may not have a source</t>
  </si>
  <si>
    <t>Calculations</t>
  </si>
  <si>
    <t>Calculation 1</t>
  </si>
  <si>
    <t>Cells that contain a formula.</t>
  </si>
  <si>
    <t>Different calculations</t>
  </si>
  <si>
    <t>Calculation 2</t>
  </si>
  <si>
    <t>Cells that contain a formula - but of a different form to Calculation 1.</t>
  </si>
  <si>
    <t>Outputs</t>
  </si>
  <si>
    <t>Output</t>
  </si>
  <si>
    <t>Cells containing model outputs.</t>
  </si>
  <si>
    <t xml:space="preserve"> Headings</t>
  </si>
  <si>
    <t>Headings</t>
  </si>
  <si>
    <t>Cells containing column/row headings</t>
  </si>
  <si>
    <t>Colour coding</t>
  </si>
  <si>
    <t>Feedstock 1</t>
  </si>
  <si>
    <t>Feedstock 2</t>
  </si>
  <si>
    <t>Feedstock 3</t>
  </si>
  <si>
    <t>Animal by-products</t>
  </si>
  <si>
    <t>Product</t>
  </si>
  <si>
    <t>Co-product</t>
  </si>
  <si>
    <t>Ofgem Biogas and Biomethane Apportioning Tool</t>
  </si>
  <si>
    <t xml:space="preserve">Yellow coloured cells </t>
  </si>
  <si>
    <t>require user input</t>
  </si>
  <si>
    <t>Waste / Residue</t>
  </si>
  <si>
    <t>Total Non-Waste / Non-Residue</t>
  </si>
  <si>
    <t>Total Waste / Residue</t>
  </si>
  <si>
    <t>Non-Waste / Non-Residue &gt;50%</t>
  </si>
  <si>
    <r>
      <t>Methane Yield / 
Tonne Volatile Solid (m</t>
    </r>
    <r>
      <rPr>
        <b/>
        <vertAlign val="superscript"/>
        <sz val="11"/>
        <color theme="1"/>
        <rFont val="Calibri"/>
        <family val="2"/>
        <scheme val="minor"/>
      </rPr>
      <t>3</t>
    </r>
    <r>
      <rPr>
        <b/>
        <sz val="11"/>
        <color theme="1"/>
        <rFont val="Calibri"/>
        <family val="2"/>
        <scheme val="minor"/>
      </rPr>
      <t>CH</t>
    </r>
    <r>
      <rPr>
        <b/>
        <vertAlign val="subscript"/>
        <sz val="11"/>
        <color theme="1"/>
        <rFont val="Calibri"/>
        <family val="2"/>
        <scheme val="minor"/>
      </rPr>
      <t>4</t>
    </r>
    <r>
      <rPr>
        <b/>
        <sz val="11"/>
        <color theme="1"/>
        <rFont val="Calibri"/>
        <family val="2"/>
        <scheme val="minor"/>
      </rPr>
      <t>/TVS)</t>
    </r>
  </si>
  <si>
    <t>Step 8</t>
  </si>
  <si>
    <t>Feedstock Name as listed in Fuel Measurement and Sampling (FMS) Questionnaire</t>
  </si>
  <si>
    <t>Feedstock Categorisation</t>
  </si>
  <si>
    <t>Detail whether or not the feedstock is a Waste / Residue, a Product, or Co-Product.  This will reflect in the calculations of the totals for Non Waste / Residue.</t>
  </si>
  <si>
    <t>Percentage Contribution of biogas or biomethane</t>
  </si>
  <si>
    <r>
      <t>Click on the 'Calculation tab'. Input</t>
    </r>
    <r>
      <rPr>
        <i/>
        <sz val="11"/>
        <color theme="1"/>
        <rFont val="Calibri"/>
        <family val="2"/>
        <scheme val="minor"/>
      </rPr>
      <t xml:space="preserve"> Installation reference number(s)</t>
    </r>
    <r>
      <rPr>
        <sz val="11"/>
        <color theme="1"/>
        <rFont val="Calibri"/>
        <family val="2"/>
        <scheme val="minor"/>
      </rPr>
      <t xml:space="preserve"> and </t>
    </r>
    <r>
      <rPr>
        <i/>
        <sz val="11"/>
        <color theme="1"/>
        <rFont val="Calibri"/>
        <family val="2"/>
        <scheme val="minor"/>
      </rPr>
      <t>Reporting Period</t>
    </r>
    <r>
      <rPr>
        <sz val="11"/>
        <color theme="1"/>
        <rFont val="Calibri"/>
        <family val="2"/>
        <scheme val="minor"/>
      </rPr>
      <t xml:space="preserve"> to indicate the accredited installation and reporting reference this data set is applicable to.</t>
    </r>
  </si>
  <si>
    <r>
      <t xml:space="preserve">Should you make changes in either the </t>
    </r>
    <r>
      <rPr>
        <i/>
        <sz val="11"/>
        <rFont val="Calibri"/>
        <family val="2"/>
        <scheme val="minor"/>
      </rPr>
      <t xml:space="preserve">Moisture Content </t>
    </r>
    <r>
      <rPr>
        <sz val="11"/>
        <rFont val="Calibri"/>
        <family val="2"/>
        <scheme val="minor"/>
      </rPr>
      <t xml:space="preserve">or </t>
    </r>
    <r>
      <rPr>
        <i/>
        <sz val="11"/>
        <rFont val="Calibri"/>
        <family val="2"/>
        <scheme val="minor"/>
      </rPr>
      <t>Methane Yield/Tonne Volatile Solid</t>
    </r>
    <r>
      <rPr>
        <sz val="11"/>
        <rFont val="Calibri"/>
        <family val="2"/>
        <scheme val="minor"/>
      </rPr>
      <t xml:space="preserve"> columns, you will need to provide additional evidence as to why you have done so with particular reference to why the values you have entered are applicable.</t>
    </r>
  </si>
  <si>
    <t xml:space="preserve"> Reporting Period:</t>
  </si>
  <si>
    <t>The tool uses estimates for methane yield under particular conditions and will likely not match up to the specific circumstances of an installation and the multitude of consignment scenarios.  As such the tool is for use in providing broad estimates on likely biogas or biomethane contributions from specified feedstocks only.  Fuel sampling should form the basis for submissions of feedstock types and quantities.</t>
  </si>
  <si>
    <r>
      <t>Measured Volume 
of biogas or biomethane (m</t>
    </r>
    <r>
      <rPr>
        <b/>
        <vertAlign val="superscript"/>
        <sz val="11"/>
        <rFont val="Calibri"/>
        <family val="2"/>
        <scheme val="minor"/>
      </rPr>
      <t>3</t>
    </r>
    <r>
      <rPr>
        <b/>
        <sz val="11"/>
        <rFont val="Calibri"/>
        <family val="2"/>
        <scheme val="minor"/>
      </rPr>
      <t>)</t>
    </r>
  </si>
  <si>
    <t>Installation reference number(s):</t>
  </si>
  <si>
    <t>Installation name:</t>
  </si>
  <si>
    <r>
      <t xml:space="preserve">In the </t>
    </r>
    <r>
      <rPr>
        <i/>
        <sz val="11"/>
        <color theme="1"/>
        <rFont val="Calibri"/>
        <family val="2"/>
        <scheme val="minor"/>
      </rPr>
      <t>Feedstock Consignment</t>
    </r>
    <r>
      <rPr>
        <sz val="11"/>
        <color theme="1"/>
        <rFont val="Calibri"/>
        <family val="2"/>
        <scheme val="minor"/>
      </rPr>
      <t xml:space="preserve"> column, enter the name of the feedstock consignment to which the feedstock listed in that row belongs to. 
The consignment name would have been proposed and reviewed by Ofgem within the FMS questionnaire.  Example given below:</t>
    </r>
  </si>
  <si>
    <t>Fruit and Vegetable Pomace</t>
  </si>
  <si>
    <r>
      <rPr>
        <b/>
        <u/>
        <sz val="11"/>
        <color theme="1"/>
        <rFont val="Calibri"/>
        <family val="2"/>
        <scheme val="minor"/>
      </rPr>
      <t>Note</t>
    </r>
    <r>
      <rPr>
        <sz val="11"/>
        <color theme="1"/>
        <rFont val="Calibri"/>
        <family val="2"/>
        <scheme val="minor"/>
      </rPr>
      <t xml:space="preserve"> the </t>
    </r>
    <r>
      <rPr>
        <i/>
        <sz val="11"/>
        <color theme="1"/>
        <rFont val="Calibri"/>
        <family val="2"/>
        <scheme val="minor"/>
      </rPr>
      <t>Volume Contribution</t>
    </r>
    <r>
      <rPr>
        <sz val="11"/>
        <color theme="1"/>
        <rFont val="Calibri"/>
        <family val="2"/>
        <scheme val="minor"/>
      </rPr>
      <t xml:space="preserve"> column will only populate if a </t>
    </r>
    <r>
      <rPr>
        <i/>
        <sz val="11"/>
        <color theme="1"/>
        <rFont val="Calibri"/>
        <family val="2"/>
        <scheme val="minor"/>
      </rPr>
      <t xml:space="preserve">Measured Volume </t>
    </r>
    <r>
      <rPr>
        <sz val="11"/>
        <color theme="1"/>
        <rFont val="Calibri"/>
        <family val="2"/>
        <scheme val="minor"/>
      </rPr>
      <t xml:space="preserve">value has been entered. If you are not measuring the biogas or biomethane, then this tool will only provide the </t>
    </r>
    <r>
      <rPr>
        <i/>
        <sz val="11"/>
        <color theme="1"/>
        <rFont val="Calibri"/>
        <family val="2"/>
        <scheme val="minor"/>
      </rPr>
      <t>Percentage Contribution</t>
    </r>
    <r>
      <rPr>
        <sz val="11"/>
        <color theme="1"/>
        <rFont val="Calibri"/>
        <family val="2"/>
        <scheme val="minor"/>
      </rPr>
      <t xml:space="preserve"> of each feedstock to the total biogas or biomethane produced, rather than the volume. 
If a value of "User to provide value" is displayed, then a figure will need entering into the relevant column for that feedstock on the worksheet 'Default Data'.</t>
    </r>
  </si>
  <si>
    <t xml:space="preserve">The tool requires the user to input the mass (dry or wet) of each feedstock used. Together with built in default literature data on methane yield and moisture content, the tool calculates the theoretical contribution which each feedstock could make to any quantity of methane, expressed as a percentage. It is then assumed that that percentage contribution of each feedstock to any quantity of methane is the same as the percentage contribution each feedstock would make to any quantity of total biogas or biomethane. The volume of biogas or biomethane each feedstock is regarded as contributing to a consignment (of biogas or biomethane) is determined by apportioning the actual measured volume of the consignment (if measured) according to the theoretical percentage methane contribution calculated by the tool.   </t>
  </si>
  <si>
    <t>Waste fat</t>
  </si>
  <si>
    <t xml:space="preserve">Enter volume of biogas or biomethane generated </t>
  </si>
  <si>
    <t xml:space="preserve">All installations producing biogas from AD with an RHI date of accreditation on or after the coming into force date of the proposed 2017 RHI Regulations and all biomethane producers injecting biomethane derived from biogas that was produced by AD with an RHI date of registration on or after the coming into force date of the proposed 2017 RHI Regulations, and all installations producing biogas from AD who made a new FIT application for preliminary or full accreditation on or after 1 May 2017,  will be subject to feedstock requirements. In addition, any RHI participants producing biogas from AD and those injecting biomethane derived from biogas that was produced by AD who add capacity to their RHI accredited biogas installation or registered biomethane plant on or after the coming into force date of the proposed 2017 RHI Regulations, will also be subject to feedstock requirements. This applies to all GGSS installations.
Feedstock requirements place an annual limit on the RHI, GGSS and FIT payments issued for eligible heat generated, or biomethane produced, from biogas  produced by AD where more than 50% of the total biogas yield (by energy content) is derived from consignments of fuel which are not classified as wastes or residues. The impact on RHI, GGSS and FIT payments for an installation’s reporting year will be calculated by reference to the biogas yield (by energy content) that is derived from consignments of fuel which are not classified as wastes or residues where it exceeds 50% of the total biogas yield.
Ofgem’s Biogas Apportioning Tool is designed to facilitate the calculation of the proportion of biogas (by energy content) derived from consignments of fuel which are not classified as wastes or residues. The tool calculates the theoretical contribution of methane from each consignment of fuel by per cent and uses this percentage contribution to determine the energy contribution from each feedstock.
For further information on RHI feedstock requirements please refer to the Non-Domestic RHI Guidance Volume 2. 
</t>
  </si>
  <si>
    <t xml:space="preserve">This tool is for use for Renewables Obligation (RO), Renewable Heat Incentive (RHI), Green Gas Support Scheme (GGSS), and Feed-in Tariffs (FIT) generators who are using anaerobic digestion (AD) to produce biogas for combustion or biomethane for injection and are seeking to apportion the consignments of biogas or biomethane derived from multiple feedstock consignments. It can also be used to identify the proportion of biogas or biomethane which is produced from feedstock which is waste or residue.  This version has been edited to support use on the RHI, GGSS and FIT schemes. </t>
  </si>
  <si>
    <t>Feedstock requirements [Relevant to all GGSS Participants, and some RHI and FIT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</si>
</sst>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b/>
      <sz val="11"/>
      <name val="Calibri"/>
      <family val="2"/>
      <scheme val="minor"/>
    </font>
    <font>
      <b/>
      <vertAlign val="superscript"/>
      <sz val="11"/>
      <name val="Calibri"/>
      <family val="2"/>
      <scheme val="minor"/>
    </font>
    <font>
      <b/>
      <sz val="18"/>
      <color theme="3"/>
      <name val="Cambria"/>
      <family val="2"/>
      <scheme val="major"/>
    </font>
    <font>
      <b/>
      <vertAlign val="subscript"/>
      <sz val="11"/>
      <color theme="1"/>
      <name val="Calibri"/>
      <family val="2"/>
      <scheme val="minor"/>
    </font>
    <font>
      <b/>
      <sz val="15"/>
      <color theme="3"/>
      <name val="Calibri"/>
      <family val="2"/>
      <scheme val="minor"/>
    </font>
    <font>
      <b/>
      <sz val="13"/>
      <color theme="3"/>
      <name val="Calibri"/>
      <family val="2"/>
      <scheme val="minor"/>
    </font>
    <font>
      <i/>
      <sz val="11"/>
      <color theme="1"/>
      <name val="Calibri"/>
      <family val="2"/>
      <scheme val="minor"/>
    </font>
    <font>
      <b/>
      <u/>
      <sz val="11"/>
      <color theme="1"/>
      <name val="Calibri"/>
      <family val="2"/>
      <scheme val="minor"/>
    </font>
    <font>
      <b/>
      <sz val="18"/>
      <color theme="3"/>
      <name val="Calibri"/>
      <family val="2"/>
      <scheme val="minor"/>
    </font>
    <font>
      <sz val="11"/>
      <color theme="1"/>
      <name val="Calibri"/>
      <family val="2"/>
      <scheme val="minor"/>
    </font>
    <font>
      <sz val="11"/>
      <name val="Calibri"/>
      <family val="2"/>
      <scheme val="minor"/>
    </font>
    <font>
      <sz val="11"/>
      <color rgb="FF000000"/>
      <name val="Calibri"/>
      <family val="2"/>
      <scheme val="minor"/>
    </font>
    <font>
      <i/>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FFFFCC"/>
        <bgColor indexed="64"/>
      </patternFill>
    </fill>
    <fill>
      <patternFill patternType="solid">
        <fgColor rgb="FF00AEEF"/>
        <bgColor indexed="64"/>
      </patternFill>
    </fill>
    <fill>
      <patternFill patternType="solid">
        <fgColor rgb="FF99FFCC"/>
        <bgColor indexed="64"/>
      </patternFill>
    </fill>
    <fill>
      <patternFill patternType="solid">
        <fgColor rgb="FFE4DFEC"/>
        <bgColor indexed="64"/>
      </patternFill>
    </fill>
    <fill>
      <patternFill patternType="solid">
        <fgColor rgb="FFCCECFF"/>
        <bgColor indexed="64"/>
      </patternFill>
    </fill>
    <fill>
      <patternFill patternType="solid">
        <fgColor rgb="FFD8E2BC"/>
        <bgColor indexed="64"/>
      </patternFill>
    </fill>
    <fill>
      <patternFill patternType="solid">
        <fgColor rgb="FFFFCC66"/>
        <bgColor indexed="64"/>
      </patternFill>
    </fill>
    <fill>
      <patternFill patternType="solid">
        <fgColor theme="6" tint="0.59999389629810485"/>
        <bgColor indexed="64"/>
      </patternFill>
    </fill>
    <fill>
      <patternFill patternType="solid">
        <fgColor rgb="FFD8E4B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s>
  <cellStyleXfs count="12">
    <xf numFmtId="0" fontId="0" fillId="0" borderId="0"/>
    <xf numFmtId="0" fontId="5"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13" fillId="7" borderId="0">
      <alignment horizontal="center" vertical="center" wrapText="1"/>
    </xf>
    <xf numFmtId="0" fontId="13" fillId="5" borderId="0">
      <alignment horizontal="center" vertical="center" wrapText="1"/>
    </xf>
    <xf numFmtId="0" fontId="12" fillId="0" borderId="1">
      <alignment horizontal="center" vertical="center" wrapText="1"/>
    </xf>
    <xf numFmtId="0" fontId="13" fillId="11" borderId="0">
      <alignment horizontal="center" vertical="center" wrapText="1"/>
    </xf>
    <xf numFmtId="0" fontId="13" fillId="4" borderId="0">
      <alignment horizontal="center" vertical="center" wrapText="1"/>
    </xf>
    <xf numFmtId="0" fontId="12" fillId="9" borderId="1">
      <alignment horizontal="center" vertical="center" wrapText="1"/>
    </xf>
    <xf numFmtId="0" fontId="13" fillId="12" borderId="0">
      <alignment horizontal="center" vertical="center" wrapText="1"/>
    </xf>
    <xf numFmtId="0" fontId="13" fillId="6" borderId="0">
      <alignment horizontal="center" vertical="center" wrapText="1"/>
    </xf>
  </cellStyleXfs>
  <cellXfs count="86">
    <xf numFmtId="0" fontId="0" fillId="0" borderId="0" xfId="0"/>
    <xf numFmtId="0" fontId="0" fillId="2" borderId="0" xfId="0" applyFill="1" applyAlignment="1">
      <alignment wrapText="1"/>
    </xf>
    <xf numFmtId="0" fontId="0" fillId="2" borderId="0" xfId="0" applyFill="1" applyBorder="1" applyAlignment="1">
      <alignment horizontal="center" vertical="center" wrapText="1"/>
    </xf>
    <xf numFmtId="0" fontId="0" fillId="0" borderId="1" xfId="0" applyFill="1" applyBorder="1" applyAlignment="1">
      <alignment horizontal="center" vertical="center" wrapText="1"/>
    </xf>
    <xf numFmtId="0" fontId="0" fillId="2" borderId="0" xfId="0" applyFill="1" applyAlignment="1">
      <alignmen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0" fontId="0" fillId="3" borderId="1" xfId="0" applyNumberFormat="1" applyFill="1" applyBorder="1" applyAlignment="1">
      <alignment horizontal="center" vertical="center"/>
    </xf>
    <xf numFmtId="0" fontId="1" fillId="0" borderId="0" xfId="0" applyFont="1"/>
    <xf numFmtId="0" fontId="0" fillId="0" borderId="0" xfId="0" applyAlignment="1">
      <alignment horizontal="justify" vertical="center"/>
    </xf>
    <xf numFmtId="0" fontId="9" fillId="0" borderId="0" xfId="0" applyFont="1" applyAlignment="1">
      <alignment horizontal="justify" vertical="center"/>
    </xf>
    <xf numFmtId="0" fontId="7" fillId="0" borderId="4" xfId="2"/>
    <xf numFmtId="0" fontId="8" fillId="0" borderId="5" xfId="3" applyAlignment="1">
      <alignment horizontal="justify" vertical="center"/>
    </xf>
    <xf numFmtId="0" fontId="11" fillId="0" borderId="0" xfId="1" applyFont="1"/>
    <xf numFmtId="0" fontId="0" fillId="2" borderId="1"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0" xfId="0" applyFill="1" applyBorder="1" applyProtection="1"/>
    <xf numFmtId="0" fontId="1" fillId="2" borderId="0" xfId="0" applyFont="1" applyFill="1" applyBorder="1" applyAlignment="1" applyProtection="1">
      <alignment horizontal="center" vertical="center" wrapText="1"/>
    </xf>
    <xf numFmtId="0" fontId="0" fillId="2" borderId="0" xfId="0" applyFill="1" applyBorder="1" applyAlignment="1">
      <alignment vertical="center" wrapText="1"/>
    </xf>
    <xf numFmtId="0" fontId="9" fillId="0" borderId="0" xfId="0" applyFont="1" applyFill="1" applyAlignment="1">
      <alignment horizontal="justify" vertical="center"/>
    </xf>
    <xf numFmtId="0" fontId="0" fillId="0" borderId="0" xfId="0"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0" fillId="7" borderId="1" xfId="0" applyFill="1" applyBorder="1" applyAlignment="1">
      <alignment horizontal="center" vertical="center" wrapText="1"/>
    </xf>
    <xf numFmtId="10" fontId="0" fillId="7" borderId="1" xfId="0" applyNumberFormat="1" applyFill="1" applyBorder="1" applyAlignment="1">
      <alignment horizontal="center" vertical="center" wrapText="1"/>
    </xf>
    <xf numFmtId="0" fontId="1" fillId="6" borderId="2" xfId="0" applyFont="1" applyFill="1" applyBorder="1" applyAlignment="1">
      <alignment vertical="center" wrapText="1"/>
    </xf>
    <xf numFmtId="0" fontId="0" fillId="8" borderId="1" xfId="0" applyFill="1" applyBorder="1" applyAlignment="1" applyProtection="1">
      <alignment horizontal="center" vertical="center" wrapText="1"/>
    </xf>
    <xf numFmtId="10" fontId="0" fillId="8" borderId="1" xfId="0" applyNumberFormat="1" applyFill="1" applyBorder="1" applyAlignment="1" applyProtection="1">
      <alignment horizontal="center" vertical="center" wrapText="1"/>
    </xf>
    <xf numFmtId="2" fontId="0" fillId="8" borderId="1" xfId="0" applyNumberFormat="1" applyFill="1" applyBorder="1" applyAlignment="1" applyProtection="1">
      <alignment horizontal="center" vertical="center" wrapText="1"/>
    </xf>
    <xf numFmtId="0" fontId="0" fillId="9" borderId="1" xfId="0" applyFont="1" applyFill="1" applyBorder="1" applyAlignment="1" applyProtection="1">
      <alignment horizontal="center" vertical="center" wrapText="1"/>
    </xf>
    <xf numFmtId="10" fontId="0" fillId="9" borderId="1" xfId="0" applyNumberFormat="1" applyFont="1" applyFill="1" applyBorder="1" applyAlignment="1" applyProtection="1">
      <alignment horizontal="center" vertical="center" wrapText="1"/>
    </xf>
    <xf numFmtId="2" fontId="0" fillId="9" borderId="1" xfId="0" applyNumberFormat="1" applyFont="1" applyFill="1" applyBorder="1" applyAlignment="1" applyProtection="1">
      <alignment horizontal="center" vertical="center" wrapText="1"/>
    </xf>
    <xf numFmtId="0" fontId="0" fillId="7" borderId="1" xfId="0" applyFill="1" applyBorder="1" applyAlignment="1">
      <alignment wrapText="1"/>
    </xf>
    <xf numFmtId="10" fontId="0" fillId="10" borderId="1" xfId="0" applyNumberFormat="1" applyFont="1" applyFill="1" applyBorder="1" applyAlignment="1" applyProtection="1">
      <alignment horizontal="center" vertical="center" wrapText="1"/>
    </xf>
    <xf numFmtId="2" fontId="0" fillId="10" borderId="1" xfId="0" applyNumberFormat="1" applyFont="1" applyFill="1" applyBorder="1" applyAlignment="1" applyProtection="1">
      <alignment horizontal="center" vertical="center" wrapText="1"/>
    </xf>
    <xf numFmtId="1" fontId="0" fillId="10" borderId="1" xfId="0" applyNumberFormat="1" applyFont="1" applyFill="1" applyBorder="1" applyAlignment="1" applyProtection="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13" fillId="0" borderId="11" xfId="0" applyFont="1" applyBorder="1" applyAlignment="1">
      <alignment horizontal="center" vertical="center" wrapText="1"/>
    </xf>
    <xf numFmtId="0" fontId="14" fillId="7" borderId="1" xfId="4" applyNumberFormat="1" applyFont="1" applyFill="1" applyBorder="1" applyAlignment="1">
      <alignment horizontal="center" vertical="center" wrapText="1"/>
    </xf>
    <xf numFmtId="0" fontId="14" fillId="5" borderId="1" xfId="5" applyNumberFormat="1" applyFont="1" applyFill="1" applyBorder="1" applyAlignment="1">
      <alignment horizontal="center" vertical="center" wrapText="1"/>
    </xf>
    <xf numFmtId="0" fontId="14" fillId="0" borderId="1" xfId="6" applyNumberFormat="1" applyFont="1" applyBorder="1" applyAlignment="1">
      <alignment horizontal="center" vertical="center" wrapText="1"/>
    </xf>
    <xf numFmtId="0" fontId="14" fillId="11" borderId="1" xfId="7" applyNumberFormat="1" applyFont="1" applyFill="1" applyBorder="1" applyAlignment="1">
      <alignment horizontal="center" vertical="center" wrapText="1"/>
    </xf>
    <xf numFmtId="0" fontId="14" fillId="8" borderId="1" xfId="8" applyNumberFormat="1" applyFont="1" applyFill="1" applyBorder="1" applyAlignment="1">
      <alignment horizontal="center" vertical="center" wrapText="1"/>
    </xf>
    <xf numFmtId="0" fontId="14" fillId="9" borderId="1" xfId="9" applyNumberFormat="1" applyFont="1" applyFill="1" applyBorder="1" applyAlignment="1">
      <alignment horizontal="center" vertical="center" wrapText="1"/>
    </xf>
    <xf numFmtId="0" fontId="14" fillId="13" borderId="1" xfId="10" applyNumberFormat="1" applyFont="1" applyFill="1" applyBorder="1" applyAlignment="1">
      <alignment horizontal="center" vertical="center" wrapText="1"/>
    </xf>
    <xf numFmtId="0" fontId="13" fillId="0" borderId="12" xfId="0" applyFont="1" applyBorder="1" applyAlignment="1">
      <alignment horizontal="center" vertical="center" wrapText="1"/>
    </xf>
    <xf numFmtId="0" fontId="14" fillId="6" borderId="13" xfId="11" applyNumberFormat="1" applyFont="1" applyFill="1" applyBorder="1" applyAlignment="1">
      <alignment horizontal="center" vertical="center" wrapText="1"/>
    </xf>
    <xf numFmtId="0" fontId="0" fillId="0" borderId="0" xfId="0" applyAlignment="1">
      <alignment horizontal="justify" vertical="center"/>
    </xf>
    <xf numFmtId="0" fontId="9" fillId="5" borderId="1" xfId="0" applyFont="1" applyFill="1" applyBorder="1" applyAlignment="1" applyProtection="1">
      <alignment horizontal="center" vertical="center" wrapText="1"/>
      <protection locked="0"/>
    </xf>
    <xf numFmtId="0" fontId="1" fillId="6" borderId="1" xfId="0" applyFont="1" applyFill="1" applyBorder="1" applyAlignment="1">
      <alignment vertical="center" wrapText="1"/>
    </xf>
    <xf numFmtId="0" fontId="0" fillId="0" borderId="0" xfId="0" applyAlignment="1">
      <alignment horizontal="justify" vertical="center"/>
    </xf>
    <xf numFmtId="0" fontId="0" fillId="0" borderId="0" xfId="0" applyAlignment="1">
      <alignment vertical="center"/>
    </xf>
    <xf numFmtId="0" fontId="0" fillId="5" borderId="1" xfId="0" applyFill="1" applyBorder="1" applyAlignment="1">
      <alignment vertical="center"/>
    </xf>
    <xf numFmtId="2" fontId="1" fillId="2" borderId="0" xfId="0" applyNumberFormat="1" applyFont="1" applyFill="1" applyBorder="1" applyAlignment="1" applyProtection="1">
      <alignment horizontal="center" vertical="center" wrapText="1"/>
    </xf>
    <xf numFmtId="0" fontId="0" fillId="0" borderId="0" xfId="0" applyAlignment="1">
      <alignment horizontal="justify" vertical="center"/>
    </xf>
    <xf numFmtId="0" fontId="13" fillId="0" borderId="0" xfId="0" applyFont="1" applyAlignment="1">
      <alignment vertical="center" wrapText="1"/>
    </xf>
    <xf numFmtId="0" fontId="13" fillId="0" borderId="0" xfId="0" applyFont="1" applyAlignment="1">
      <alignment wrapText="1"/>
    </xf>
    <xf numFmtId="0" fontId="13" fillId="0" borderId="0" xfId="0" applyFont="1"/>
    <xf numFmtId="0" fontId="13" fillId="0" borderId="0" xfId="0" applyFont="1" applyAlignment="1">
      <alignment horizontal="left" vertical="center" wrapText="1"/>
    </xf>
    <xf numFmtId="0" fontId="0" fillId="0" borderId="0" xfId="0" applyAlignment="1">
      <alignment horizontal="justify" vertical="center"/>
    </xf>
    <xf numFmtId="0" fontId="0" fillId="0" borderId="0" xfId="0" applyAlignment="1">
      <alignment horizontal="justify" vertical="center" wrapText="1"/>
    </xf>
    <xf numFmtId="0" fontId="13" fillId="0" borderId="0" xfId="0" applyFont="1" applyAlignment="1">
      <alignment horizontal="justify" vertical="center"/>
    </xf>
    <xf numFmtId="0" fontId="0" fillId="0" borderId="0" xfId="0" applyAlignment="1">
      <alignment wrapText="1"/>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7" fillId="0" borderId="5" xfId="3" applyFont="1" applyAlignment="1">
      <alignment horizontal="left" vertical="center"/>
    </xf>
    <xf numFmtId="0" fontId="13" fillId="0" borderId="1" xfId="0" applyFont="1" applyBorder="1" applyAlignment="1">
      <alignment horizontal="center" vertical="center" wrapText="1"/>
    </xf>
    <xf numFmtId="0" fontId="3" fillId="6" borderId="14" xfId="0" applyFont="1" applyFill="1" applyBorder="1" applyAlignment="1">
      <alignment horizontal="center" vertical="center"/>
    </xf>
    <xf numFmtId="0" fontId="3" fillId="6" borderId="0" xfId="0" applyFont="1" applyFill="1" applyBorder="1" applyAlignment="1">
      <alignment horizontal="center" vertical="center"/>
    </xf>
    <xf numFmtId="0" fontId="1" fillId="6" borderId="6" xfId="0" applyFont="1" applyFill="1" applyBorder="1" applyAlignment="1" applyProtection="1">
      <alignment horizontal="center" vertical="center"/>
    </xf>
    <xf numFmtId="0" fontId="1" fillId="6" borderId="7"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0" fillId="5" borderId="6"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1" fillId="2" borderId="0" xfId="0" applyFont="1" applyFill="1" applyBorder="1" applyAlignment="1" applyProtection="1">
      <alignment horizontal="right" vertical="center" wrapText="1"/>
    </xf>
    <xf numFmtId="0" fontId="1" fillId="2" borderId="8" xfId="0" applyFont="1" applyFill="1" applyBorder="1" applyAlignment="1" applyProtection="1">
      <alignment horizontal="right" vertical="center" wrapText="1"/>
    </xf>
    <xf numFmtId="0" fontId="1" fillId="6" borderId="1"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cellXfs>
  <cellStyles count="12">
    <cellStyle name="Heading 1" xfId="2" builtinId="16"/>
    <cellStyle name="Heading 2" xfId="3" builtinId="17"/>
    <cellStyle name="Normal" xfId="0" builtinId="0"/>
    <cellStyle name="Title" xfId="1" builtinId="15"/>
    <cellStyle name="Tmpl_Assumptions" xfId="7" xr:uid="{00000000-0005-0000-0000-000004000000}"/>
    <cellStyle name="Tmpl_Calculation1" xfId="8" xr:uid="{00000000-0005-0000-0000-000005000000}"/>
    <cellStyle name="Tmpl_Calculation2" xfId="9" xr:uid="{00000000-0005-0000-0000-000006000000}"/>
    <cellStyle name="Tmpl_Headings" xfId="11" xr:uid="{00000000-0005-0000-0000-000007000000}"/>
    <cellStyle name="Tmpl_Inputs" xfId="4" xr:uid="{00000000-0005-0000-0000-000008000000}"/>
    <cellStyle name="Tmpl_Outputs" xfId="10" xr:uid="{00000000-0005-0000-0000-000009000000}"/>
    <cellStyle name="Tmpl_Reference" xfId="6" xr:uid="{00000000-0005-0000-0000-00000A000000}"/>
    <cellStyle name="Tmpl_UserParameters" xfId="5" xr:uid="{00000000-0005-0000-0000-00000B000000}"/>
  </cellStyles>
  <dxfs count="0"/>
  <tableStyles count="0" defaultTableStyle="TableStyleMedium2" defaultPivotStyle="PivotStyleLight16"/>
  <colors>
    <mruColors>
      <color rgb="FF00AEEA"/>
      <color rgb="FFFFFFCC"/>
      <color rgb="FFD8E2BC"/>
      <color rgb="FF00AEEF"/>
      <color rgb="FF99FFCC"/>
      <color rgb="FFCCECFF"/>
      <color rgb="FFE4DFEC"/>
      <color rgb="FFE4D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41</xdr:row>
      <xdr:rowOff>131202</xdr:rowOff>
    </xdr:from>
    <xdr:to>
      <xdr:col>6</xdr:col>
      <xdr:colOff>571500</xdr:colOff>
      <xdr:row>48</xdr:row>
      <xdr:rowOff>266700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8334" t="28176" r="46869" b="55860"/>
        <a:stretch/>
      </xdr:blipFill>
      <xdr:spPr>
        <a:xfrm>
          <a:off x="409576" y="10618227"/>
          <a:ext cx="7610474" cy="1468998"/>
        </a:xfrm>
        <a:prstGeom prst="rect">
          <a:avLst/>
        </a:prstGeom>
      </xdr:spPr>
    </xdr:pic>
    <xdr:clientData/>
  </xdr:twoCellAnchor>
  <xdr:twoCellAnchor editAs="oneCell">
    <xdr:from>
      <xdr:col>0</xdr:col>
      <xdr:colOff>0</xdr:colOff>
      <xdr:row>0</xdr:row>
      <xdr:rowOff>0</xdr:rowOff>
    </xdr:from>
    <xdr:to>
      <xdr:col>2</xdr:col>
      <xdr:colOff>647700</xdr:colOff>
      <xdr:row>3</xdr:row>
      <xdr:rowOff>55701</xdr:rowOff>
    </xdr:to>
    <xdr:pic>
      <xdr:nvPicPr>
        <xdr:cNvPr id="5" name="Picture 4">
          <a:extLst>
            <a:ext uri="{FF2B5EF4-FFF2-40B4-BE49-F238E27FC236}">
              <a16:creationId xmlns:a16="http://schemas.microsoft.com/office/drawing/2014/main" id="{22999918-ADCF-4414-83B5-E3624D41D2B5}"/>
            </a:ext>
          </a:extLst>
        </xdr:cNvPr>
        <xdr:cNvPicPr>
          <a:picLocks noChangeAspect="1"/>
        </xdr:cNvPicPr>
      </xdr:nvPicPr>
      <xdr:blipFill>
        <a:blip xmlns:r="http://schemas.openxmlformats.org/officeDocument/2006/relationships" r:embed="rId2"/>
        <a:stretch>
          <a:fillRect/>
        </a:stretch>
      </xdr:blipFill>
      <xdr:spPr>
        <a:xfrm>
          <a:off x="0" y="0"/>
          <a:ext cx="2314575" cy="627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AEEA"/>
  </sheetPr>
  <dimension ref="A4:G78"/>
  <sheetViews>
    <sheetView showGridLines="0" tabSelected="1" zoomScaleNormal="100" workbookViewId="0">
      <selection activeCell="B6" sqref="B6"/>
    </sheetView>
  </sheetViews>
  <sheetFormatPr defaultRowHeight="15" x14ac:dyDescent="0.25"/>
  <cols>
    <col min="1" max="1" width="5.5703125" customWidth="1"/>
    <col min="2" max="2" width="19.42578125" customWidth="1"/>
    <col min="3" max="3" width="17.42578125" customWidth="1"/>
    <col min="4" max="4" width="51" customWidth="1"/>
  </cols>
  <sheetData>
    <row r="4" spans="1:7" ht="23.25" x14ac:dyDescent="0.35">
      <c r="A4" s="13" t="s">
        <v>104</v>
      </c>
    </row>
    <row r="6" spans="1:7" ht="20.25" thickBot="1" x14ac:dyDescent="0.35">
      <c r="B6" s="11" t="s">
        <v>56</v>
      </c>
      <c r="C6" s="11"/>
      <c r="D6" s="11"/>
      <c r="E6" s="11"/>
      <c r="F6" s="11"/>
      <c r="G6" s="11"/>
    </row>
    <row r="7" spans="1:7" ht="15.75" thickTop="1" x14ac:dyDescent="0.25"/>
    <row r="8" spans="1:7" ht="77.25" customHeight="1" x14ac:dyDescent="0.25">
      <c r="B8" s="68" t="s">
        <v>131</v>
      </c>
      <c r="C8" s="68"/>
      <c r="D8" s="68"/>
      <c r="E8" s="68"/>
      <c r="F8" s="68"/>
      <c r="G8" s="68"/>
    </row>
    <row r="9" spans="1:7" ht="12" customHeight="1" x14ac:dyDescent="0.25">
      <c r="B9" s="60"/>
      <c r="C9" s="60"/>
      <c r="D9" s="60"/>
      <c r="E9" s="60"/>
      <c r="F9" s="60"/>
      <c r="G9" s="60"/>
    </row>
    <row r="10" spans="1:7" ht="60" customHeight="1" x14ac:dyDescent="0.25">
      <c r="B10" s="68" t="s">
        <v>120</v>
      </c>
      <c r="C10" s="68"/>
      <c r="D10" s="68"/>
      <c r="E10" s="68"/>
      <c r="F10" s="68"/>
      <c r="G10" s="68"/>
    </row>
    <row r="11" spans="1:7" ht="12" customHeight="1" x14ac:dyDescent="0.25">
      <c r="B11" s="61"/>
      <c r="C11" s="62"/>
      <c r="D11" s="62"/>
      <c r="E11" s="62"/>
      <c r="F11" s="62"/>
      <c r="G11" s="62"/>
    </row>
    <row r="12" spans="1:7" ht="108.75" customHeight="1" x14ac:dyDescent="0.25">
      <c r="A12" s="8"/>
      <c r="B12" s="69" t="s">
        <v>127</v>
      </c>
      <c r="C12" s="69"/>
      <c r="D12" s="69"/>
      <c r="E12" s="69"/>
      <c r="F12" s="69"/>
      <c r="G12" s="69"/>
    </row>
    <row r="13" spans="1:7" ht="12" customHeight="1" x14ac:dyDescent="0.25">
      <c r="A13" s="8"/>
      <c r="B13" s="63"/>
      <c r="C13" s="63"/>
      <c r="D13" s="63"/>
      <c r="E13" s="63"/>
      <c r="F13" s="63"/>
      <c r="G13" s="63"/>
    </row>
    <row r="14" spans="1:7" ht="20.25" thickBot="1" x14ac:dyDescent="0.3">
      <c r="B14" s="71" t="s">
        <v>132</v>
      </c>
      <c r="C14" s="71"/>
      <c r="D14" s="71"/>
      <c r="E14" s="71"/>
      <c r="F14" s="71"/>
      <c r="G14" s="71"/>
    </row>
    <row r="15" spans="1:7" ht="12" customHeight="1" thickTop="1" x14ac:dyDescent="0.25">
      <c r="B15" s="59"/>
    </row>
    <row r="16" spans="1:7" ht="303.75" customHeight="1" x14ac:dyDescent="0.25">
      <c r="B16" s="70" t="s">
        <v>130</v>
      </c>
      <c r="C16" s="70"/>
      <c r="D16" s="70"/>
      <c r="E16" s="70"/>
      <c r="F16" s="70"/>
      <c r="G16" s="70"/>
    </row>
    <row r="17" spans="2:7" ht="12" customHeight="1" x14ac:dyDescent="0.25"/>
    <row r="18" spans="2:7" ht="20.25" thickBot="1" x14ac:dyDescent="0.35">
      <c r="B18" s="11" t="s">
        <v>64</v>
      </c>
      <c r="C18" s="11"/>
      <c r="D18" s="11"/>
      <c r="E18" s="11"/>
      <c r="F18" s="11"/>
      <c r="G18" s="11"/>
    </row>
    <row r="19" spans="2:7" ht="12" customHeight="1" thickTop="1" x14ac:dyDescent="0.25"/>
    <row r="20" spans="2:7" x14ac:dyDescent="0.25">
      <c r="B20" s="64" t="s">
        <v>46</v>
      </c>
      <c r="C20" s="64"/>
      <c r="D20" s="64"/>
      <c r="E20" s="64"/>
      <c r="F20" s="64"/>
      <c r="G20" s="64"/>
    </row>
    <row r="21" spans="2:7" x14ac:dyDescent="0.25">
      <c r="B21" s="57" t="s">
        <v>105</v>
      </c>
      <c r="C21" s="56" t="s">
        <v>106</v>
      </c>
      <c r="D21" s="56"/>
      <c r="E21" s="56"/>
      <c r="F21" s="56"/>
      <c r="G21" s="56"/>
    </row>
    <row r="22" spans="2:7" ht="12" customHeight="1" x14ac:dyDescent="0.25">
      <c r="B22" s="9"/>
    </row>
    <row r="23" spans="2:7" ht="18" thickBot="1" x14ac:dyDescent="0.3">
      <c r="B23" s="12" t="s">
        <v>47</v>
      </c>
      <c r="C23" s="12"/>
      <c r="D23" s="12"/>
      <c r="E23" s="12"/>
      <c r="F23" s="12"/>
      <c r="G23" s="12"/>
    </row>
    <row r="24" spans="2:7" ht="12" customHeight="1" thickTop="1" x14ac:dyDescent="0.25"/>
    <row r="25" spans="2:7" ht="30.75" customHeight="1" x14ac:dyDescent="0.25">
      <c r="B25" s="64" t="s">
        <v>117</v>
      </c>
      <c r="C25" s="64"/>
      <c r="D25" s="64"/>
      <c r="E25" s="64"/>
      <c r="F25" s="64"/>
      <c r="G25" s="64"/>
    </row>
    <row r="26" spans="2:7" ht="12" customHeight="1" x14ac:dyDescent="0.25">
      <c r="B26" s="9"/>
    </row>
    <row r="27" spans="2:7" ht="18" thickBot="1" x14ac:dyDescent="0.3">
      <c r="B27" s="12" t="s">
        <v>48</v>
      </c>
      <c r="C27" s="12"/>
      <c r="D27" s="12"/>
      <c r="E27" s="12"/>
      <c r="F27" s="12"/>
      <c r="G27" s="12"/>
    </row>
    <row r="28" spans="2:7" ht="12" customHeight="1" thickTop="1" x14ac:dyDescent="0.25"/>
    <row r="29" spans="2:7" x14ac:dyDescent="0.25">
      <c r="B29" s="64" t="s">
        <v>129</v>
      </c>
      <c r="C29" s="64"/>
      <c r="D29" s="64"/>
      <c r="E29" s="64"/>
      <c r="F29" s="64"/>
      <c r="G29" s="64"/>
    </row>
    <row r="30" spans="2:7" ht="12" customHeight="1" x14ac:dyDescent="0.25">
      <c r="B30" s="9"/>
    </row>
    <row r="31" spans="2:7" ht="18" thickBot="1" x14ac:dyDescent="0.3">
      <c r="B31" s="12" t="s">
        <v>49</v>
      </c>
      <c r="C31" s="12"/>
      <c r="D31" s="12"/>
      <c r="E31" s="12"/>
      <c r="F31" s="12"/>
      <c r="G31" s="12"/>
    </row>
    <row r="32" spans="2:7" ht="12" customHeight="1" thickTop="1" x14ac:dyDescent="0.25"/>
    <row r="33" spans="2:7" ht="57.75" customHeight="1" x14ac:dyDescent="0.25">
      <c r="B33" s="64" t="s">
        <v>58</v>
      </c>
      <c r="C33" s="64"/>
      <c r="D33" s="64"/>
      <c r="E33" s="64"/>
      <c r="F33" s="64"/>
      <c r="G33" s="64"/>
    </row>
    <row r="34" spans="2:7" ht="12" customHeight="1" x14ac:dyDescent="0.25">
      <c r="B34" s="9"/>
    </row>
    <row r="35" spans="2:7" ht="28.5" customHeight="1" x14ac:dyDescent="0.25">
      <c r="B35" s="64" t="s">
        <v>59</v>
      </c>
      <c r="C35" s="64"/>
      <c r="D35" s="64"/>
      <c r="E35" s="64"/>
      <c r="F35" s="64"/>
      <c r="G35" s="64"/>
    </row>
    <row r="36" spans="2:7" ht="12" customHeight="1" x14ac:dyDescent="0.25">
      <c r="B36" s="9"/>
    </row>
    <row r="37" spans="2:7" ht="30" customHeight="1" x14ac:dyDescent="0.25">
      <c r="B37" s="66" t="s">
        <v>118</v>
      </c>
      <c r="C37" s="66"/>
      <c r="D37" s="66"/>
      <c r="E37" s="66"/>
      <c r="F37" s="66"/>
      <c r="G37" s="66"/>
    </row>
    <row r="38" spans="2:7" ht="12" customHeight="1" x14ac:dyDescent="0.25">
      <c r="B38" s="9"/>
    </row>
    <row r="39" spans="2:7" ht="18" thickBot="1" x14ac:dyDescent="0.3">
      <c r="B39" s="12" t="s">
        <v>50</v>
      </c>
      <c r="C39" s="12"/>
      <c r="D39" s="12"/>
      <c r="E39" s="12"/>
      <c r="F39" s="12"/>
      <c r="G39" s="12"/>
    </row>
    <row r="40" spans="2:7" ht="12" customHeight="1" thickTop="1" x14ac:dyDescent="0.25"/>
    <row r="41" spans="2:7" ht="28.5" customHeight="1" x14ac:dyDescent="0.25">
      <c r="B41" s="65" t="s">
        <v>124</v>
      </c>
      <c r="C41" s="64"/>
      <c r="D41" s="64"/>
      <c r="E41" s="64"/>
      <c r="F41" s="64"/>
      <c r="G41" s="64"/>
    </row>
    <row r="42" spans="2:7" x14ac:dyDescent="0.25">
      <c r="B42" s="9"/>
    </row>
    <row r="43" spans="2:7" x14ac:dyDescent="0.25">
      <c r="B43" s="19"/>
    </row>
    <row r="44" spans="2:7" x14ac:dyDescent="0.25">
      <c r="B44" s="19"/>
    </row>
    <row r="45" spans="2:7" x14ac:dyDescent="0.25">
      <c r="B45" s="19"/>
    </row>
    <row r="46" spans="2:7" x14ac:dyDescent="0.25">
      <c r="B46" s="19"/>
    </row>
    <row r="47" spans="2:7" x14ac:dyDescent="0.25">
      <c r="B47" s="19"/>
    </row>
    <row r="48" spans="2:7" x14ac:dyDescent="0.25">
      <c r="B48" s="19"/>
    </row>
    <row r="49" spans="2:7" ht="27" customHeight="1" x14ac:dyDescent="0.25">
      <c r="B49" s="10"/>
    </row>
    <row r="50" spans="2:7" ht="18" thickBot="1" x14ac:dyDescent="0.3">
      <c r="B50" s="12" t="s">
        <v>51</v>
      </c>
      <c r="C50" s="12"/>
      <c r="D50" s="12"/>
      <c r="E50" s="12"/>
      <c r="F50" s="12"/>
      <c r="G50" s="12"/>
    </row>
    <row r="51" spans="2:7" ht="12" customHeight="1" thickTop="1" x14ac:dyDescent="0.25"/>
    <row r="52" spans="2:7" ht="27.75" customHeight="1" x14ac:dyDescent="0.25">
      <c r="B52" s="67" t="s">
        <v>115</v>
      </c>
      <c r="C52" s="67"/>
      <c r="D52" s="67"/>
      <c r="E52" s="67"/>
      <c r="F52" s="67"/>
      <c r="G52" s="67"/>
    </row>
    <row r="53" spans="2:7" ht="12" customHeight="1" x14ac:dyDescent="0.25">
      <c r="B53" s="9"/>
    </row>
    <row r="54" spans="2:7" ht="18" thickBot="1" x14ac:dyDescent="0.3">
      <c r="B54" s="12" t="s">
        <v>53</v>
      </c>
      <c r="C54" s="12"/>
      <c r="D54" s="12"/>
      <c r="E54" s="12"/>
      <c r="F54" s="12"/>
      <c r="G54" s="12"/>
    </row>
    <row r="55" spans="2:7" ht="12" customHeight="1" thickTop="1" x14ac:dyDescent="0.25"/>
    <row r="56" spans="2:7" ht="27.75" customHeight="1" x14ac:dyDescent="0.25">
      <c r="B56" s="64" t="s">
        <v>54</v>
      </c>
      <c r="C56" s="64"/>
      <c r="D56" s="64"/>
      <c r="E56" s="64"/>
      <c r="F56" s="64"/>
      <c r="G56" s="64"/>
    </row>
    <row r="57" spans="2:7" ht="12" customHeight="1" x14ac:dyDescent="0.25">
      <c r="B57" s="55"/>
      <c r="C57" s="55"/>
      <c r="D57" s="55"/>
      <c r="E57" s="55"/>
      <c r="F57" s="55"/>
      <c r="G57" s="55"/>
    </row>
    <row r="58" spans="2:7" ht="18" thickBot="1" x14ac:dyDescent="0.3">
      <c r="B58" s="12" t="s">
        <v>55</v>
      </c>
      <c r="C58" s="12"/>
      <c r="D58" s="12"/>
      <c r="E58" s="12"/>
      <c r="F58" s="12"/>
      <c r="G58" s="12"/>
    </row>
    <row r="59" spans="2:7" ht="12" customHeight="1" thickTop="1" x14ac:dyDescent="0.25"/>
    <row r="60" spans="2:7" x14ac:dyDescent="0.25">
      <c r="B60" s="64" t="s">
        <v>52</v>
      </c>
      <c r="C60" s="64"/>
      <c r="D60" s="64"/>
      <c r="E60" s="64"/>
      <c r="F60" s="64"/>
      <c r="G60" s="64"/>
    </row>
    <row r="61" spans="2:7" ht="12" customHeight="1" x14ac:dyDescent="0.25">
      <c r="B61" s="52"/>
      <c r="C61" s="52"/>
      <c r="D61" s="52"/>
      <c r="E61" s="52"/>
      <c r="F61" s="52"/>
      <c r="G61" s="52"/>
    </row>
    <row r="62" spans="2:7" ht="18" thickBot="1" x14ac:dyDescent="0.3">
      <c r="B62" s="12" t="s">
        <v>112</v>
      </c>
      <c r="C62" s="12"/>
      <c r="D62" s="12"/>
      <c r="E62" s="12"/>
      <c r="F62" s="12"/>
      <c r="G62" s="12"/>
    </row>
    <row r="63" spans="2:7" ht="12" customHeight="1" thickTop="1" x14ac:dyDescent="0.25"/>
    <row r="64" spans="2:7" ht="29.25" customHeight="1" x14ac:dyDescent="0.25">
      <c r="B64" s="64" t="s">
        <v>65</v>
      </c>
      <c r="C64" s="64"/>
      <c r="D64" s="64"/>
      <c r="E64" s="64"/>
      <c r="F64" s="64"/>
      <c r="G64" s="64"/>
    </row>
    <row r="65" spans="2:7" ht="12" customHeight="1" x14ac:dyDescent="0.25">
      <c r="B65" s="9"/>
    </row>
    <row r="66" spans="2:7" ht="90" customHeight="1" x14ac:dyDescent="0.25">
      <c r="B66" s="65" t="s">
        <v>126</v>
      </c>
      <c r="C66" s="64"/>
      <c r="D66" s="64"/>
      <c r="E66" s="64"/>
      <c r="F66" s="64"/>
      <c r="G66" s="64"/>
    </row>
    <row r="67" spans="2:7" ht="12" customHeight="1" x14ac:dyDescent="0.25">
      <c r="B67" s="9"/>
    </row>
    <row r="68" spans="2:7" ht="18" thickBot="1" x14ac:dyDescent="0.3">
      <c r="B68" s="12" t="s">
        <v>97</v>
      </c>
      <c r="C68" s="12"/>
      <c r="D68" s="12"/>
      <c r="E68" s="12"/>
      <c r="F68" s="12"/>
      <c r="G68" s="12"/>
    </row>
    <row r="69" spans="2:7" ht="12" customHeight="1" thickTop="1" thickBot="1" x14ac:dyDescent="0.3"/>
    <row r="70" spans="2:7" x14ac:dyDescent="0.25">
      <c r="B70" s="40" t="s">
        <v>70</v>
      </c>
      <c r="C70" s="41" t="s">
        <v>71</v>
      </c>
      <c r="D70" s="73" t="s">
        <v>72</v>
      </c>
      <c r="E70" s="74"/>
      <c r="F70" s="74"/>
      <c r="G70" s="74"/>
    </row>
    <row r="71" spans="2:7" x14ac:dyDescent="0.25">
      <c r="B71" s="42" t="s">
        <v>73</v>
      </c>
      <c r="C71" s="43" t="s">
        <v>74</v>
      </c>
      <c r="D71" s="72" t="s">
        <v>75</v>
      </c>
      <c r="E71" s="72"/>
      <c r="F71" s="72"/>
      <c r="G71" s="72"/>
    </row>
    <row r="72" spans="2:7" x14ac:dyDescent="0.25">
      <c r="B72" s="42" t="s">
        <v>76</v>
      </c>
      <c r="C72" s="44" t="s">
        <v>77</v>
      </c>
      <c r="D72" s="72" t="s">
        <v>78</v>
      </c>
      <c r="E72" s="72"/>
      <c r="F72" s="72"/>
      <c r="G72" s="72"/>
    </row>
    <row r="73" spans="2:7" ht="27.75" customHeight="1" x14ac:dyDescent="0.25">
      <c r="B73" s="42" t="s">
        <v>79</v>
      </c>
      <c r="C73" s="45" t="s">
        <v>80</v>
      </c>
      <c r="D73" s="72" t="s">
        <v>81</v>
      </c>
      <c r="E73" s="72"/>
      <c r="F73" s="72"/>
      <c r="G73" s="72"/>
    </row>
    <row r="74" spans="2:7" x14ac:dyDescent="0.25">
      <c r="B74" s="42" t="s">
        <v>82</v>
      </c>
      <c r="C74" s="46" t="s">
        <v>83</v>
      </c>
      <c r="D74" s="72" t="s">
        <v>84</v>
      </c>
      <c r="E74" s="72"/>
      <c r="F74" s="72"/>
      <c r="G74" s="72"/>
    </row>
    <row r="75" spans="2:7" x14ac:dyDescent="0.25">
      <c r="B75" s="42" t="s">
        <v>85</v>
      </c>
      <c r="C75" s="47" t="s">
        <v>86</v>
      </c>
      <c r="D75" s="72" t="s">
        <v>87</v>
      </c>
      <c r="E75" s="72"/>
      <c r="F75" s="72"/>
      <c r="G75" s="72"/>
    </row>
    <row r="76" spans="2:7" ht="30" x14ac:dyDescent="0.25">
      <c r="B76" s="42" t="s">
        <v>88</v>
      </c>
      <c r="C76" s="48" t="s">
        <v>89</v>
      </c>
      <c r="D76" s="72" t="s">
        <v>90</v>
      </c>
      <c r="E76" s="72"/>
      <c r="F76" s="72"/>
      <c r="G76" s="72"/>
    </row>
    <row r="77" spans="2:7" x14ac:dyDescent="0.25">
      <c r="B77" s="42" t="s">
        <v>91</v>
      </c>
      <c r="C77" s="49" t="s">
        <v>92</v>
      </c>
      <c r="D77" s="72" t="s">
        <v>93</v>
      </c>
      <c r="E77" s="72"/>
      <c r="F77" s="72"/>
      <c r="G77" s="72"/>
    </row>
    <row r="78" spans="2:7" ht="15.75" thickBot="1" x14ac:dyDescent="0.3">
      <c r="B78" s="50" t="s">
        <v>94</v>
      </c>
      <c r="C78" s="51" t="s">
        <v>95</v>
      </c>
      <c r="D78" s="72" t="s">
        <v>96</v>
      </c>
      <c r="E78" s="72"/>
      <c r="F78" s="72"/>
      <c r="G78" s="72"/>
    </row>
  </sheetData>
  <sheetProtection selectLockedCells="1" selectUnlockedCells="1"/>
  <mergeCells count="26">
    <mergeCell ref="D75:G75"/>
    <mergeCell ref="D76:G76"/>
    <mergeCell ref="D77:G77"/>
    <mergeCell ref="D78:G78"/>
    <mergeCell ref="D70:G70"/>
    <mergeCell ref="D71:G71"/>
    <mergeCell ref="D72:G72"/>
    <mergeCell ref="D73:G73"/>
    <mergeCell ref="D74:G74"/>
    <mergeCell ref="B8:G8"/>
    <mergeCell ref="B12:G12"/>
    <mergeCell ref="B20:G20"/>
    <mergeCell ref="B25:G25"/>
    <mergeCell ref="B10:G10"/>
    <mergeCell ref="B16:G16"/>
    <mergeCell ref="B14:G14"/>
    <mergeCell ref="B29:G29"/>
    <mergeCell ref="B33:G33"/>
    <mergeCell ref="B35:G35"/>
    <mergeCell ref="B60:G60"/>
    <mergeCell ref="B56:G56"/>
    <mergeCell ref="B64:G64"/>
    <mergeCell ref="B66:G66"/>
    <mergeCell ref="B37:G37"/>
    <mergeCell ref="B41:G41"/>
    <mergeCell ref="B52:G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S76"/>
  <sheetViews>
    <sheetView topLeftCell="A6" zoomScale="90" zoomScaleNormal="90" workbookViewId="0">
      <selection activeCell="F15" sqref="F15:I16"/>
    </sheetView>
  </sheetViews>
  <sheetFormatPr defaultColWidth="9.140625" defaultRowHeight="15" x14ac:dyDescent="0.25"/>
  <cols>
    <col min="1" max="1" width="2.140625" style="15" customWidth="1"/>
    <col min="2" max="2" width="20.42578125" style="15" customWidth="1"/>
    <col min="3" max="3" width="13.28515625" style="15" customWidth="1"/>
    <col min="4" max="4" width="27.85546875" style="15" customWidth="1"/>
    <col min="5" max="5" width="29.42578125" style="15" customWidth="1"/>
    <col min="6" max="6" width="22.28515625" style="15" customWidth="1"/>
    <col min="7" max="7" width="15.85546875" style="15" customWidth="1"/>
    <col min="8" max="8" width="6.28515625" style="15" customWidth="1"/>
    <col min="9" max="9" width="8.28515625" style="15" customWidth="1"/>
    <col min="10" max="10" width="9.140625" style="15" bestFit="1" customWidth="1"/>
    <col min="11" max="11" width="20" style="15" customWidth="1"/>
    <col min="12" max="12" width="11.85546875" style="15" customWidth="1"/>
    <col min="13" max="13" width="9" style="16" hidden="1" customWidth="1"/>
    <col min="14" max="14" width="12.140625" style="15" customWidth="1"/>
    <col min="15" max="15" width="16.28515625" style="15" customWidth="1"/>
    <col min="16" max="16" width="10.5703125" style="15" bestFit="1" customWidth="1"/>
    <col min="17" max="17" width="12.140625" style="15" customWidth="1"/>
    <col min="18" max="19" width="9.140625" style="15" hidden="1" customWidth="1"/>
    <col min="20" max="16384" width="9.140625" style="15"/>
  </cols>
  <sheetData>
    <row r="1" spans="1:15" ht="23.25" x14ac:dyDescent="0.35">
      <c r="A1" s="13" t="s">
        <v>104</v>
      </c>
    </row>
    <row r="3" spans="1:15" x14ac:dyDescent="0.25">
      <c r="B3" s="77" t="s">
        <v>123</v>
      </c>
      <c r="C3" s="78"/>
      <c r="D3" s="79"/>
      <c r="E3" s="80"/>
    </row>
    <row r="4" spans="1:15" x14ac:dyDescent="0.25">
      <c r="B4" s="81" t="s">
        <v>122</v>
      </c>
      <c r="C4" s="82"/>
      <c r="D4" s="79"/>
      <c r="E4" s="80"/>
    </row>
    <row r="5" spans="1:15" x14ac:dyDescent="0.25">
      <c r="B5" s="81" t="s">
        <v>119</v>
      </c>
      <c r="C5" s="82"/>
      <c r="D5" s="79"/>
      <c r="E5" s="80"/>
    </row>
    <row r="7" spans="1:15" s="17" customFormat="1" ht="64.5" customHeight="1" x14ac:dyDescent="0.25">
      <c r="B7" s="26" t="s">
        <v>121</v>
      </c>
      <c r="C7" s="83" t="s">
        <v>43</v>
      </c>
      <c r="D7" s="83" t="s">
        <v>113</v>
      </c>
      <c r="E7" s="84" t="s">
        <v>57</v>
      </c>
      <c r="F7" s="84" t="s">
        <v>45</v>
      </c>
      <c r="G7" s="84" t="s">
        <v>114</v>
      </c>
      <c r="H7" s="83" t="s">
        <v>42</v>
      </c>
      <c r="I7" s="83" t="s">
        <v>62</v>
      </c>
      <c r="J7" s="83" t="s">
        <v>1</v>
      </c>
      <c r="K7" s="83" t="s">
        <v>111</v>
      </c>
      <c r="L7" s="83" t="s">
        <v>60</v>
      </c>
      <c r="M7" s="25" t="s">
        <v>5</v>
      </c>
      <c r="N7" s="83" t="s">
        <v>116</v>
      </c>
      <c r="O7" s="83" t="s">
        <v>61</v>
      </c>
    </row>
    <row r="8" spans="1:15" s="17" customFormat="1" x14ac:dyDescent="0.25">
      <c r="B8" s="23">
        <v>2000000</v>
      </c>
      <c r="C8" s="83"/>
      <c r="D8" s="83"/>
      <c r="E8" s="85"/>
      <c r="F8" s="85"/>
      <c r="G8" s="85"/>
      <c r="H8" s="83"/>
      <c r="I8" s="83"/>
      <c r="J8" s="83"/>
      <c r="K8" s="83"/>
      <c r="L8" s="83"/>
      <c r="M8" s="25">
        <f>SUMIF(L9:L32,"&gt;0",L9:L32)</f>
        <v>8694.0000000000018</v>
      </c>
      <c r="N8" s="83"/>
      <c r="O8" s="83"/>
    </row>
    <row r="9" spans="1:15" ht="15" customHeight="1" x14ac:dyDescent="0.25">
      <c r="C9" s="14">
        <v>1</v>
      </c>
      <c r="D9" s="23" t="s">
        <v>98</v>
      </c>
      <c r="E9" s="23" t="s">
        <v>6</v>
      </c>
      <c r="F9" s="23" t="s">
        <v>101</v>
      </c>
      <c r="G9" s="23" t="s">
        <v>107</v>
      </c>
      <c r="H9" s="23" t="s">
        <v>3</v>
      </c>
      <c r="I9" s="23">
        <v>100</v>
      </c>
      <c r="J9" s="31">
        <f>IF(E9="", ,IF(H9=S$39,"N/A",(VLOOKUP(E9,'Default Data'!$A$4:$C$55,3,FALSE))))</f>
        <v>0.86</v>
      </c>
      <c r="K9" s="30">
        <f>IF(E9="",,VLOOKUP(E9,'Default Data'!$A$4:$C$55,2,FALSE))</f>
        <v>207</v>
      </c>
      <c r="L9" s="30">
        <f t="shared" ref="L9:L32" si="0">IF(ISNUMBER(K9),(I9*(IF(H9=S$39,1,(1-J9))))*(K9),"")</f>
        <v>2898.0000000000005</v>
      </c>
      <c r="M9" s="30"/>
      <c r="N9" s="31">
        <f t="shared" ref="N9:N32" si="1">IF(ISNUMBER(L9),IF($M$8=0,,L9/$M$8),"")</f>
        <v>0.33333333333333331</v>
      </c>
      <c r="O9" s="32">
        <f t="shared" ref="O9:O32" si="2">IF(ISNUMBER(N9),N9*$B$8,"")</f>
        <v>666666.66666666663</v>
      </c>
    </row>
    <row r="10" spans="1:15" ht="15" customHeight="1" x14ac:dyDescent="0.25">
      <c r="C10" s="14">
        <v>2</v>
      </c>
      <c r="D10" s="23" t="s">
        <v>99</v>
      </c>
      <c r="E10" s="23" t="s">
        <v>6</v>
      </c>
      <c r="F10" s="23" t="s">
        <v>101</v>
      </c>
      <c r="G10" s="23" t="s">
        <v>102</v>
      </c>
      <c r="H10" s="23" t="s">
        <v>3</v>
      </c>
      <c r="I10" s="23">
        <v>200</v>
      </c>
      <c r="J10" s="31">
        <f>IF(E10="", ,IF(H10=S$39,"N/A",(VLOOKUP(E10,'Default Data'!$A$4:$C$55,3,FALSE))))</f>
        <v>0.86</v>
      </c>
      <c r="K10" s="30">
        <f>IF(E10="",,VLOOKUP(E10,'Default Data'!$A$4:$C$55,2,FALSE))</f>
        <v>207</v>
      </c>
      <c r="L10" s="30">
        <f t="shared" si="0"/>
        <v>5796.0000000000009</v>
      </c>
      <c r="M10" s="30"/>
      <c r="N10" s="31">
        <f t="shared" si="1"/>
        <v>0.66666666666666663</v>
      </c>
      <c r="O10" s="32">
        <f t="shared" si="2"/>
        <v>1333333.3333333333</v>
      </c>
    </row>
    <row r="11" spans="1:15" ht="15" customHeight="1" x14ac:dyDescent="0.25">
      <c r="C11" s="14">
        <v>3</v>
      </c>
      <c r="D11" s="23" t="s">
        <v>100</v>
      </c>
      <c r="E11" s="23" t="s">
        <v>37</v>
      </c>
      <c r="F11" s="23" t="s">
        <v>101</v>
      </c>
      <c r="G11" s="23" t="s">
        <v>107</v>
      </c>
      <c r="H11" s="23" t="s">
        <v>3</v>
      </c>
      <c r="I11" s="23">
        <v>300</v>
      </c>
      <c r="J11" s="31">
        <f>IF(E11="", ,IF(H11=S$39,"N/A",(VLOOKUP(E11,'Default Data'!$A$4:$C$55,3,FALSE))))</f>
        <v>0.55000000000000004</v>
      </c>
      <c r="K11" s="30" t="str">
        <f>IF(E11="",,VLOOKUP(E11,'Default Data'!$A$4:$C$55,2,FALSE))</f>
        <v>User to provide value</v>
      </c>
      <c r="L11" s="30" t="str">
        <f>IF(ISNUMBER(K11),(I11*(IF(H11=S$39,1,(1-J11))))*(K11),"")</f>
        <v/>
      </c>
      <c r="M11" s="30"/>
      <c r="N11" s="31" t="str">
        <f>IF(ISNUMBER(L11),IF($M$8=0,,L11/$M$8),"")</f>
        <v/>
      </c>
      <c r="O11" s="32" t="str">
        <f>IF(ISNUMBER(N11),N11*$B$8,"")</f>
        <v/>
      </c>
    </row>
    <row r="12" spans="1:15" x14ac:dyDescent="0.25">
      <c r="C12" s="14">
        <v>4</v>
      </c>
      <c r="D12" s="23"/>
      <c r="E12" s="23"/>
      <c r="F12" s="24"/>
      <c r="G12" s="23"/>
      <c r="H12" s="23"/>
      <c r="I12" s="23"/>
      <c r="J12" s="31">
        <f>IF(E12="", ,IF(H12=S$39,"N/A",(VLOOKUP(E12,'Default Data'!$A$4:$C$55,3,FALSE))))</f>
        <v>0</v>
      </c>
      <c r="K12" s="30">
        <f>IF(E12="",,VLOOKUP(E12,'Default Data'!$A$4:$C$55,2,FALSE))</f>
        <v>0</v>
      </c>
      <c r="L12" s="30">
        <f t="shared" si="0"/>
        <v>0</v>
      </c>
      <c r="M12" s="30"/>
      <c r="N12" s="31">
        <f t="shared" si="1"/>
        <v>0</v>
      </c>
      <c r="O12" s="32">
        <f t="shared" si="2"/>
        <v>0</v>
      </c>
    </row>
    <row r="13" spans="1:15" x14ac:dyDescent="0.25">
      <c r="C13" s="14">
        <v>5</v>
      </c>
      <c r="D13" s="23"/>
      <c r="E13" s="23"/>
      <c r="F13" s="23"/>
      <c r="G13" s="23"/>
      <c r="H13" s="23"/>
      <c r="I13" s="23"/>
      <c r="J13" s="31">
        <f>IF(E13="", ,IF(H13=S$39,"N/A",(VLOOKUP(E13,'Default Data'!$A$4:$C$55,3,FALSE))))</f>
        <v>0</v>
      </c>
      <c r="K13" s="30">
        <f>IF(E13="",,VLOOKUP(E13,'Default Data'!$A$4:$C$55,2,FALSE))</f>
        <v>0</v>
      </c>
      <c r="L13" s="30">
        <f t="shared" si="0"/>
        <v>0</v>
      </c>
      <c r="M13" s="30"/>
      <c r="N13" s="31">
        <f t="shared" si="1"/>
        <v>0</v>
      </c>
      <c r="O13" s="32">
        <f t="shared" si="2"/>
        <v>0</v>
      </c>
    </row>
    <row r="14" spans="1:15" x14ac:dyDescent="0.25">
      <c r="C14" s="14">
        <v>6</v>
      </c>
      <c r="D14" s="23"/>
      <c r="E14" s="23"/>
      <c r="F14" s="23"/>
      <c r="G14" s="23"/>
      <c r="H14" s="23"/>
      <c r="I14" s="23"/>
      <c r="J14" s="31">
        <f>IF(E14="", ,IF(H14=S$39,"N/A",(VLOOKUP(E14,'Default Data'!$A$4:$C$55,3,FALSE))))</f>
        <v>0</v>
      </c>
      <c r="K14" s="30">
        <f>IF(E14="",,VLOOKUP(E14,'Default Data'!$A$4:$C$55,2,FALSE))</f>
        <v>0</v>
      </c>
      <c r="L14" s="30">
        <f t="shared" si="0"/>
        <v>0</v>
      </c>
      <c r="M14" s="30"/>
      <c r="N14" s="31">
        <f t="shared" si="1"/>
        <v>0</v>
      </c>
      <c r="O14" s="32">
        <f t="shared" si="2"/>
        <v>0</v>
      </c>
    </row>
    <row r="15" spans="1:15" x14ac:dyDescent="0.25">
      <c r="C15" s="14">
        <v>7</v>
      </c>
      <c r="D15" s="23"/>
      <c r="E15" s="23"/>
      <c r="F15" s="23"/>
      <c r="G15" s="23"/>
      <c r="H15" s="23"/>
      <c r="I15" s="23"/>
      <c r="J15" s="31">
        <f>IF(E15="", ,IF(H15=S$39,"N/A",(VLOOKUP(E15,'Default Data'!$A$4:$C$55,3,FALSE))))</f>
        <v>0</v>
      </c>
      <c r="K15" s="30">
        <f>IF(E15="",,VLOOKUP(E15,'Default Data'!$A$4:$C$55,2,FALSE))</f>
        <v>0</v>
      </c>
      <c r="L15" s="30">
        <f t="shared" si="0"/>
        <v>0</v>
      </c>
      <c r="M15" s="30"/>
      <c r="N15" s="31">
        <f t="shared" si="1"/>
        <v>0</v>
      </c>
      <c r="O15" s="32">
        <f t="shared" si="2"/>
        <v>0</v>
      </c>
    </row>
    <row r="16" spans="1:15" x14ac:dyDescent="0.25">
      <c r="C16" s="14">
        <v>8</v>
      </c>
      <c r="D16" s="23"/>
      <c r="E16" s="23"/>
      <c r="F16" s="23"/>
      <c r="G16" s="23"/>
      <c r="H16" s="23"/>
      <c r="I16" s="23"/>
      <c r="J16" s="31">
        <f>IF(E16="", ,IF(H16=S$39,"N/A",(VLOOKUP(E16,'Default Data'!$A$4:$C$55,3,FALSE))))</f>
        <v>0</v>
      </c>
      <c r="K16" s="30">
        <f>IF(E16="",,VLOOKUP(E16,'Default Data'!$A$4:$C$55,2,FALSE))</f>
        <v>0</v>
      </c>
      <c r="L16" s="30">
        <f t="shared" si="0"/>
        <v>0</v>
      </c>
      <c r="M16" s="30"/>
      <c r="N16" s="31">
        <f t="shared" si="1"/>
        <v>0</v>
      </c>
      <c r="O16" s="32">
        <f t="shared" si="2"/>
        <v>0</v>
      </c>
    </row>
    <row r="17" spans="3:15" x14ac:dyDescent="0.25">
      <c r="C17" s="14">
        <v>9</v>
      </c>
      <c r="D17" s="23"/>
      <c r="E17" s="23"/>
      <c r="F17" s="23"/>
      <c r="G17" s="23"/>
      <c r="H17" s="23"/>
      <c r="I17" s="23"/>
      <c r="J17" s="31">
        <f>IF(E17="", ,IF(H17=S$39,"N/A",(VLOOKUP(E17,'Default Data'!$A$4:$C$55,3,FALSE))))</f>
        <v>0</v>
      </c>
      <c r="K17" s="30">
        <f>IF(E17="",,VLOOKUP(E17,'Default Data'!$A$4:$C$55,2,FALSE))</f>
        <v>0</v>
      </c>
      <c r="L17" s="30">
        <f t="shared" si="0"/>
        <v>0</v>
      </c>
      <c r="M17" s="30"/>
      <c r="N17" s="31">
        <f t="shared" si="1"/>
        <v>0</v>
      </c>
      <c r="O17" s="32">
        <f t="shared" si="2"/>
        <v>0</v>
      </c>
    </row>
    <row r="18" spans="3:15" x14ac:dyDescent="0.25">
      <c r="C18" s="14">
        <v>10</v>
      </c>
      <c r="D18" s="23"/>
      <c r="E18" s="23"/>
      <c r="F18" s="23"/>
      <c r="G18" s="23"/>
      <c r="H18" s="23"/>
      <c r="I18" s="23"/>
      <c r="J18" s="31">
        <f>IF(E18="", ,IF(H18=S$39,"N/A",(VLOOKUP(E18,'Default Data'!$A$4:$C$55,3,FALSE))))</f>
        <v>0</v>
      </c>
      <c r="K18" s="30">
        <f>IF(E18="",,VLOOKUP(E18,'Default Data'!$A$4:$C$55,2,FALSE))</f>
        <v>0</v>
      </c>
      <c r="L18" s="30">
        <f t="shared" si="0"/>
        <v>0</v>
      </c>
      <c r="M18" s="30"/>
      <c r="N18" s="31">
        <f t="shared" si="1"/>
        <v>0</v>
      </c>
      <c r="O18" s="32">
        <f t="shared" si="2"/>
        <v>0</v>
      </c>
    </row>
    <row r="19" spans="3:15" x14ac:dyDescent="0.25">
      <c r="C19" s="14">
        <v>11</v>
      </c>
      <c r="D19" s="23"/>
      <c r="E19" s="23"/>
      <c r="F19" s="23"/>
      <c r="G19" s="23"/>
      <c r="H19" s="23"/>
      <c r="I19" s="23"/>
      <c r="J19" s="31">
        <f>IF(E19="", ,IF(H19=S$39,"N/A",(VLOOKUP(E19,'Default Data'!$A$4:$C$55,3,FALSE))))</f>
        <v>0</v>
      </c>
      <c r="K19" s="30">
        <f>IF(E19="",,VLOOKUP(E19,'Default Data'!$A$4:$C$55,2,FALSE))</f>
        <v>0</v>
      </c>
      <c r="L19" s="30">
        <f t="shared" si="0"/>
        <v>0</v>
      </c>
      <c r="M19" s="30"/>
      <c r="N19" s="31">
        <f t="shared" si="1"/>
        <v>0</v>
      </c>
      <c r="O19" s="32">
        <f t="shared" si="2"/>
        <v>0</v>
      </c>
    </row>
    <row r="20" spans="3:15" x14ac:dyDescent="0.25">
      <c r="C20" s="14">
        <v>12</v>
      </c>
      <c r="D20" s="23"/>
      <c r="E20" s="23"/>
      <c r="F20" s="23"/>
      <c r="G20" s="23"/>
      <c r="H20" s="23"/>
      <c r="I20" s="23"/>
      <c r="J20" s="31">
        <f>IF(E20="", ,IF(H20=S$39,"N/A",(VLOOKUP(E20,'Default Data'!$A$4:$C$55,3,FALSE))))</f>
        <v>0</v>
      </c>
      <c r="K20" s="30">
        <f>IF(E20="",,VLOOKUP(E20,'Default Data'!$A$4:$C$55,2,FALSE))</f>
        <v>0</v>
      </c>
      <c r="L20" s="30">
        <f t="shared" si="0"/>
        <v>0</v>
      </c>
      <c r="M20" s="30"/>
      <c r="N20" s="31">
        <f t="shared" si="1"/>
        <v>0</v>
      </c>
      <c r="O20" s="32">
        <f t="shared" si="2"/>
        <v>0</v>
      </c>
    </row>
    <row r="21" spans="3:15" x14ac:dyDescent="0.25">
      <c r="C21" s="14">
        <v>13</v>
      </c>
      <c r="D21" s="23"/>
      <c r="E21" s="23"/>
      <c r="F21" s="23"/>
      <c r="G21" s="23"/>
      <c r="H21" s="23"/>
      <c r="I21" s="23"/>
      <c r="J21" s="31">
        <f>IF(E21="", ,IF(H21=S$39,"N/A",(VLOOKUP(E21,'Default Data'!$A$4:$C$55,3,FALSE))))</f>
        <v>0</v>
      </c>
      <c r="K21" s="30">
        <f>IF(E21="",,VLOOKUP(E21,'Default Data'!$A$4:$C$55,2,FALSE))</f>
        <v>0</v>
      </c>
      <c r="L21" s="30">
        <f t="shared" si="0"/>
        <v>0</v>
      </c>
      <c r="M21" s="30"/>
      <c r="N21" s="31">
        <f t="shared" si="1"/>
        <v>0</v>
      </c>
      <c r="O21" s="32">
        <f t="shared" si="2"/>
        <v>0</v>
      </c>
    </row>
    <row r="22" spans="3:15" x14ac:dyDescent="0.25">
      <c r="C22" s="14">
        <v>14</v>
      </c>
      <c r="D22" s="23"/>
      <c r="E22" s="23"/>
      <c r="F22" s="23"/>
      <c r="G22" s="23"/>
      <c r="H22" s="23"/>
      <c r="I22" s="23"/>
      <c r="J22" s="31">
        <f>IF(E22="", ,IF(H22=S$39,"N/A",(VLOOKUP(E22,'Default Data'!$A$4:$C$55,3,FALSE))))</f>
        <v>0</v>
      </c>
      <c r="K22" s="30">
        <f>IF(E22="",,VLOOKUP(E22,'Default Data'!$A$4:$C$55,2,FALSE))</f>
        <v>0</v>
      </c>
      <c r="L22" s="30">
        <f t="shared" si="0"/>
        <v>0</v>
      </c>
      <c r="M22" s="30"/>
      <c r="N22" s="31">
        <f t="shared" si="1"/>
        <v>0</v>
      </c>
      <c r="O22" s="32">
        <f t="shared" si="2"/>
        <v>0</v>
      </c>
    </row>
    <row r="23" spans="3:15" x14ac:dyDescent="0.25">
      <c r="C23" s="14">
        <v>15</v>
      </c>
      <c r="D23" s="23"/>
      <c r="E23" s="23"/>
      <c r="F23" s="23"/>
      <c r="G23" s="23"/>
      <c r="H23" s="23"/>
      <c r="I23" s="23"/>
      <c r="J23" s="31">
        <f>IF(E23="", ,IF(H23=S$39,"N/A",(VLOOKUP(E23,'Default Data'!$A$4:$C$55,3,FALSE))))</f>
        <v>0</v>
      </c>
      <c r="K23" s="30">
        <f>IF(E23="",,VLOOKUP(E23,'Default Data'!$A$4:$C$55,2,FALSE))</f>
        <v>0</v>
      </c>
      <c r="L23" s="30">
        <f t="shared" si="0"/>
        <v>0</v>
      </c>
      <c r="M23" s="30"/>
      <c r="N23" s="31">
        <f t="shared" si="1"/>
        <v>0</v>
      </c>
      <c r="O23" s="32">
        <f t="shared" si="2"/>
        <v>0</v>
      </c>
    </row>
    <row r="24" spans="3:15" x14ac:dyDescent="0.25">
      <c r="C24" s="14">
        <v>16</v>
      </c>
      <c r="D24" s="23"/>
      <c r="E24" s="23"/>
      <c r="F24" s="23"/>
      <c r="G24" s="23"/>
      <c r="H24" s="23"/>
      <c r="I24" s="23"/>
      <c r="J24" s="31">
        <f>IF(E24="", ,IF(H24=S$39,"N/A",(VLOOKUP(E24,'Default Data'!$A$4:$C$55,3,FALSE))))</f>
        <v>0</v>
      </c>
      <c r="K24" s="30">
        <f>IF(E24="",,VLOOKUP(E24,'Default Data'!$A$4:$C$55,2,FALSE))</f>
        <v>0</v>
      </c>
      <c r="L24" s="30">
        <f t="shared" si="0"/>
        <v>0</v>
      </c>
      <c r="M24" s="30"/>
      <c r="N24" s="31">
        <f t="shared" si="1"/>
        <v>0</v>
      </c>
      <c r="O24" s="32">
        <f t="shared" si="2"/>
        <v>0</v>
      </c>
    </row>
    <row r="25" spans="3:15" x14ac:dyDescent="0.25">
      <c r="C25" s="14">
        <v>17</v>
      </c>
      <c r="D25" s="23"/>
      <c r="E25" s="23"/>
      <c r="F25" s="23"/>
      <c r="G25" s="23"/>
      <c r="H25" s="23"/>
      <c r="I25" s="23"/>
      <c r="J25" s="31">
        <f>IF(E25="", ,IF(H25=S$39,"N/A",(VLOOKUP(E25,'Default Data'!$A$4:$C$55,3,FALSE))))</f>
        <v>0</v>
      </c>
      <c r="K25" s="30">
        <f>IF(E25="",,VLOOKUP(E25,'Default Data'!$A$4:$C$55,2,FALSE))</f>
        <v>0</v>
      </c>
      <c r="L25" s="30">
        <f t="shared" si="0"/>
        <v>0</v>
      </c>
      <c r="M25" s="30"/>
      <c r="N25" s="31">
        <f t="shared" si="1"/>
        <v>0</v>
      </c>
      <c r="O25" s="32">
        <f t="shared" si="2"/>
        <v>0</v>
      </c>
    </row>
    <row r="26" spans="3:15" x14ac:dyDescent="0.25">
      <c r="C26" s="14">
        <v>18</v>
      </c>
      <c r="D26" s="23"/>
      <c r="E26" s="23"/>
      <c r="F26" s="23"/>
      <c r="G26" s="23"/>
      <c r="H26" s="23"/>
      <c r="I26" s="23"/>
      <c r="J26" s="31">
        <f>IF(E26="", ,IF(H26=S$39,"N/A",(VLOOKUP(E26,'Default Data'!$A$4:$C$55,3,FALSE))))</f>
        <v>0</v>
      </c>
      <c r="K26" s="30">
        <f>IF(E26="",,VLOOKUP(E26,'Default Data'!$A$4:$C$55,2,FALSE))</f>
        <v>0</v>
      </c>
      <c r="L26" s="30">
        <f t="shared" si="0"/>
        <v>0</v>
      </c>
      <c r="M26" s="30"/>
      <c r="N26" s="31">
        <f t="shared" si="1"/>
        <v>0</v>
      </c>
      <c r="O26" s="32">
        <f t="shared" si="2"/>
        <v>0</v>
      </c>
    </row>
    <row r="27" spans="3:15" x14ac:dyDescent="0.25">
      <c r="C27" s="14">
        <v>19</v>
      </c>
      <c r="D27" s="23"/>
      <c r="E27" s="23"/>
      <c r="F27" s="23"/>
      <c r="G27" s="23"/>
      <c r="H27" s="23"/>
      <c r="I27" s="23"/>
      <c r="J27" s="31">
        <f>IF(E27="", ,IF(H27=S$39,"N/A",(VLOOKUP(E27,'Default Data'!$A$4:$C$55,3,FALSE))))</f>
        <v>0</v>
      </c>
      <c r="K27" s="30">
        <f>IF(E27="",,VLOOKUP(E27,'Default Data'!$A$4:$C$55,2,FALSE))</f>
        <v>0</v>
      </c>
      <c r="L27" s="30">
        <f t="shared" si="0"/>
        <v>0</v>
      </c>
      <c r="M27" s="30"/>
      <c r="N27" s="31">
        <f t="shared" si="1"/>
        <v>0</v>
      </c>
      <c r="O27" s="32">
        <f t="shared" si="2"/>
        <v>0</v>
      </c>
    </row>
    <row r="28" spans="3:15" x14ac:dyDescent="0.25">
      <c r="C28" s="14">
        <v>20</v>
      </c>
      <c r="D28" s="23"/>
      <c r="E28" s="23"/>
      <c r="F28" s="23"/>
      <c r="G28" s="23"/>
      <c r="H28" s="23"/>
      <c r="I28" s="23"/>
      <c r="J28" s="31">
        <f>IF(E28="", ,IF(H28=S$39,"N/A",(VLOOKUP(E28,'Default Data'!$A$4:$C$55,3,FALSE))))</f>
        <v>0</v>
      </c>
      <c r="K28" s="30">
        <f>IF(E28="",,VLOOKUP(E28,'Default Data'!$A$4:$C$55,2,FALSE))</f>
        <v>0</v>
      </c>
      <c r="L28" s="30">
        <f t="shared" si="0"/>
        <v>0</v>
      </c>
      <c r="M28" s="30"/>
      <c r="N28" s="31">
        <f t="shared" si="1"/>
        <v>0</v>
      </c>
      <c r="O28" s="32">
        <f t="shared" si="2"/>
        <v>0</v>
      </c>
    </row>
    <row r="29" spans="3:15" x14ac:dyDescent="0.25">
      <c r="C29" s="14">
        <v>21</v>
      </c>
      <c r="D29" s="23"/>
      <c r="E29" s="23"/>
      <c r="F29" s="23"/>
      <c r="G29" s="23"/>
      <c r="H29" s="23"/>
      <c r="I29" s="23"/>
      <c r="J29" s="31">
        <f>IF(E29="", ,IF(H29=S$39,"N/A",(VLOOKUP(E29,'Default Data'!$A$4:$C$55,3,FALSE))))</f>
        <v>0</v>
      </c>
      <c r="K29" s="30">
        <f>IF(E29="",,VLOOKUP(E29,'Default Data'!$A$4:$C$55,2,FALSE))</f>
        <v>0</v>
      </c>
      <c r="L29" s="30">
        <f t="shared" si="0"/>
        <v>0</v>
      </c>
      <c r="M29" s="30"/>
      <c r="N29" s="31">
        <f t="shared" si="1"/>
        <v>0</v>
      </c>
      <c r="O29" s="32">
        <f t="shared" si="2"/>
        <v>0</v>
      </c>
    </row>
    <row r="30" spans="3:15" x14ac:dyDescent="0.25">
      <c r="C30" s="14">
        <v>22</v>
      </c>
      <c r="D30" s="23"/>
      <c r="E30" s="23"/>
      <c r="F30" s="23"/>
      <c r="G30" s="23"/>
      <c r="H30" s="23"/>
      <c r="I30" s="23"/>
      <c r="J30" s="31">
        <f>IF(E30="", ,IF(H30=S$39,"N/A",(VLOOKUP(E30,'Default Data'!$A$4:$C$55,3,FALSE))))</f>
        <v>0</v>
      </c>
      <c r="K30" s="30">
        <f>IF(E30="",,VLOOKUP(E30,'Default Data'!$A$4:$C$55,2,FALSE))</f>
        <v>0</v>
      </c>
      <c r="L30" s="30">
        <f t="shared" si="0"/>
        <v>0</v>
      </c>
      <c r="M30" s="30"/>
      <c r="N30" s="31">
        <f t="shared" si="1"/>
        <v>0</v>
      </c>
      <c r="O30" s="32">
        <f t="shared" si="2"/>
        <v>0</v>
      </c>
    </row>
    <row r="31" spans="3:15" x14ac:dyDescent="0.25">
      <c r="C31" s="14">
        <v>23</v>
      </c>
      <c r="D31" s="23"/>
      <c r="E31" s="23"/>
      <c r="F31" s="23"/>
      <c r="G31" s="23"/>
      <c r="H31" s="23"/>
      <c r="I31" s="23"/>
      <c r="J31" s="31">
        <f>IF(E31="", ,IF(H31=S$39,"N/A",(VLOOKUP(E31,'Default Data'!$A$4:$C$55,3,FALSE))))</f>
        <v>0</v>
      </c>
      <c r="K31" s="30">
        <f>IF(E31="",,VLOOKUP(E31,'Default Data'!$A$4:$C$55,2,FALSE))</f>
        <v>0</v>
      </c>
      <c r="L31" s="30">
        <f t="shared" si="0"/>
        <v>0</v>
      </c>
      <c r="M31" s="30"/>
      <c r="N31" s="31">
        <f t="shared" si="1"/>
        <v>0</v>
      </c>
      <c r="O31" s="32">
        <f t="shared" si="2"/>
        <v>0</v>
      </c>
    </row>
    <row r="32" spans="3:15" x14ac:dyDescent="0.25">
      <c r="C32" s="14">
        <v>24</v>
      </c>
      <c r="D32" s="23"/>
      <c r="E32" s="23"/>
      <c r="F32" s="23"/>
      <c r="G32" s="23"/>
      <c r="H32" s="23"/>
      <c r="I32" s="23"/>
      <c r="J32" s="31">
        <f>IF(E32="", ,IF(H32=S$39,"N/A",(VLOOKUP(E32,'Default Data'!$A$4:$C$55,3,FALSE))))</f>
        <v>0</v>
      </c>
      <c r="K32" s="30">
        <f>IF(E32="",,VLOOKUP(E32,'Default Data'!$A$4:$C$55,2,FALSE))</f>
        <v>0</v>
      </c>
      <c r="L32" s="30">
        <f t="shared" si="0"/>
        <v>0</v>
      </c>
      <c r="M32" s="30"/>
      <c r="N32" s="31">
        <f t="shared" si="1"/>
        <v>0</v>
      </c>
      <c r="O32" s="32">
        <f t="shared" si="2"/>
        <v>0</v>
      </c>
    </row>
    <row r="33" spans="2:19" s="17" customFormat="1" ht="15" customHeight="1" x14ac:dyDescent="0.25">
      <c r="B33" s="15"/>
      <c r="C33" s="15"/>
      <c r="D33" s="15"/>
      <c r="E33" s="15"/>
      <c r="F33" s="15"/>
      <c r="G33" s="15"/>
      <c r="H33" s="15"/>
      <c r="I33" s="15"/>
      <c r="J33" s="75" t="s">
        <v>109</v>
      </c>
      <c r="K33" s="76"/>
      <c r="L33" s="33">
        <f>SUMIF(G9:G32,S42,L9:L32)</f>
        <v>2898.0000000000005</v>
      </c>
      <c r="M33" s="33" t="e">
        <f>SUMIF(#REF!,"Yes",M9:M32)</f>
        <v>#REF!</v>
      </c>
      <c r="N33" s="34">
        <f>IFERROR(L33/$M$8,"")</f>
        <v>0.33333333333333331</v>
      </c>
      <c r="O33" s="35">
        <f>SUMIF(G9:G32,S42,O9:O32)</f>
        <v>666666.66666666663</v>
      </c>
      <c r="P33" s="58"/>
    </row>
    <row r="34" spans="2:19" s="17" customFormat="1" ht="15" customHeight="1" x14ac:dyDescent="0.25">
      <c r="B34" s="15"/>
      <c r="C34" s="15"/>
      <c r="D34" s="15"/>
      <c r="E34" s="15"/>
      <c r="F34" s="15"/>
      <c r="G34" s="15"/>
      <c r="H34" s="15"/>
      <c r="I34" s="15"/>
      <c r="J34" s="75" t="s">
        <v>108</v>
      </c>
      <c r="K34" s="76"/>
      <c r="L34" s="33">
        <f>SUM(SUMIF(G9:G32,$S$43,L9:L32),SUMIF(G9:G32,$S$44,L9:L32))</f>
        <v>5796.0000000000009</v>
      </c>
      <c r="M34" s="33" t="e">
        <f>SUMIF(#REF!,"No",M9:M32)</f>
        <v>#REF!</v>
      </c>
      <c r="N34" s="34">
        <f>IFERROR(L34/$M$8,"")</f>
        <v>0.66666666666666663</v>
      </c>
      <c r="O34" s="33">
        <f>SUM(SUMIF(G9:G32,$S$43,O9:O32),SUMIF(G9:G32,$S$44,O9:O32))</f>
        <v>1333333.3333333333</v>
      </c>
    </row>
    <row r="35" spans="2:19" s="22" customFormat="1" ht="15" customHeight="1" x14ac:dyDescent="0.25">
      <c r="B35" s="15"/>
      <c r="C35" s="15"/>
      <c r="D35" s="15"/>
      <c r="E35" s="15"/>
      <c r="F35" s="15"/>
      <c r="G35" s="15"/>
      <c r="H35" s="15"/>
      <c r="I35" s="15"/>
      <c r="J35" s="75" t="s">
        <v>69</v>
      </c>
      <c r="K35" s="76"/>
      <c r="L35" s="33">
        <f>SUMIF(L9:L32,"&gt;0",L9:L32)</f>
        <v>8694.0000000000018</v>
      </c>
      <c r="M35" s="33">
        <f>SUM(M9:M32)</f>
        <v>0</v>
      </c>
      <c r="N35" s="34">
        <f>SUMIF(N9:N32,"&gt;0",N9:N32)</f>
        <v>1</v>
      </c>
      <c r="O35" s="35">
        <f>SUMIF(O9:O32,"&gt;0",O9:O32)</f>
        <v>2000000</v>
      </c>
    </row>
    <row r="36" spans="2:19" ht="15" customHeight="1" x14ac:dyDescent="0.25">
      <c r="J36" s="75" t="s">
        <v>110</v>
      </c>
      <c r="K36" s="76"/>
      <c r="L36" s="39">
        <f>IF((L35/2)&gt;L34,0,L34-(L35/2))</f>
        <v>1449</v>
      </c>
      <c r="M36" s="37" t="e">
        <f>IF((#REF!/2)&gt;M34,0,M34-(#REF!/2))</f>
        <v>#REF!</v>
      </c>
      <c r="N36" s="37">
        <f>IFERROR(IF((N35/2)&gt;N34,0,N34-(N35/2)),"")</f>
        <v>0.16666666666666663</v>
      </c>
      <c r="O36" s="38">
        <f>IF((O35/2)&gt;O34,0,O34-(O35/2))</f>
        <v>333333.33333333326</v>
      </c>
    </row>
    <row r="38" spans="2:19" x14ac:dyDescent="0.25">
      <c r="L38" s="16"/>
      <c r="M38" s="15"/>
    </row>
    <row r="39" spans="2:19" ht="60" x14ac:dyDescent="0.25">
      <c r="R39" s="20" t="s">
        <v>6</v>
      </c>
      <c r="S39" s="15" t="s">
        <v>2</v>
      </c>
    </row>
    <row r="40" spans="2:19" ht="45" x14ac:dyDescent="0.25">
      <c r="R40" s="21" t="s">
        <v>7</v>
      </c>
      <c r="S40" s="15" t="s">
        <v>3</v>
      </c>
    </row>
    <row r="41" spans="2:19" x14ac:dyDescent="0.25">
      <c r="R41" s="21" t="s">
        <v>8</v>
      </c>
    </row>
    <row r="42" spans="2:19" ht="30" x14ac:dyDescent="0.25">
      <c r="R42" s="21" t="s">
        <v>9</v>
      </c>
      <c r="S42" s="15" t="s">
        <v>107</v>
      </c>
    </row>
    <row r="43" spans="2:19" ht="30" x14ac:dyDescent="0.25">
      <c r="R43" s="21" t="s">
        <v>10</v>
      </c>
      <c r="S43" s="15" t="s">
        <v>102</v>
      </c>
    </row>
    <row r="44" spans="2:19" ht="45" x14ac:dyDescent="0.25">
      <c r="R44" s="21" t="s">
        <v>11</v>
      </c>
      <c r="S44" s="15" t="s">
        <v>103</v>
      </c>
    </row>
    <row r="45" spans="2:19" ht="30" x14ac:dyDescent="0.25">
      <c r="R45" s="21" t="s">
        <v>12</v>
      </c>
    </row>
    <row r="46" spans="2:19" ht="30" x14ac:dyDescent="0.25">
      <c r="R46" s="21" t="s">
        <v>13</v>
      </c>
    </row>
    <row r="47" spans="2:19" ht="30" x14ac:dyDescent="0.25">
      <c r="R47" s="21" t="s">
        <v>14</v>
      </c>
    </row>
    <row r="48" spans="2:19" ht="30" x14ac:dyDescent="0.25">
      <c r="R48" s="21" t="s">
        <v>15</v>
      </c>
    </row>
    <row r="49" spans="18:18" ht="60" x14ac:dyDescent="0.25">
      <c r="R49" s="21" t="s">
        <v>16</v>
      </c>
    </row>
    <row r="50" spans="18:18" ht="90" x14ac:dyDescent="0.25">
      <c r="R50" s="21" t="s">
        <v>17</v>
      </c>
    </row>
    <row r="51" spans="18:18" ht="30" x14ac:dyDescent="0.25">
      <c r="R51" s="21" t="s">
        <v>18</v>
      </c>
    </row>
    <row r="52" spans="18:18" ht="30" x14ac:dyDescent="0.25">
      <c r="R52" s="21" t="s">
        <v>19</v>
      </c>
    </row>
    <row r="53" spans="18:18" ht="30" x14ac:dyDescent="0.25">
      <c r="R53" s="21" t="s">
        <v>20</v>
      </c>
    </row>
    <row r="54" spans="18:18" ht="45" x14ac:dyDescent="0.25">
      <c r="R54" s="21" t="s">
        <v>21</v>
      </c>
    </row>
    <row r="55" spans="18:18" ht="60" x14ac:dyDescent="0.25">
      <c r="R55" s="21" t="s">
        <v>41</v>
      </c>
    </row>
    <row r="56" spans="18:18" x14ac:dyDescent="0.25">
      <c r="R56" s="21" t="s">
        <v>22</v>
      </c>
    </row>
    <row r="57" spans="18:18" ht="45" x14ac:dyDescent="0.25">
      <c r="R57" s="21" t="s">
        <v>23</v>
      </c>
    </row>
    <row r="58" spans="18:18" ht="30" x14ac:dyDescent="0.25">
      <c r="R58" s="21" t="s">
        <v>24</v>
      </c>
    </row>
    <row r="59" spans="18:18" ht="30" x14ac:dyDescent="0.25">
      <c r="R59" s="21" t="s">
        <v>25</v>
      </c>
    </row>
    <row r="60" spans="18:18" ht="30" x14ac:dyDescent="0.25">
      <c r="R60" s="21" t="s">
        <v>26</v>
      </c>
    </row>
    <row r="61" spans="18:18" ht="30" x14ac:dyDescent="0.25">
      <c r="R61" s="21" t="s">
        <v>27</v>
      </c>
    </row>
    <row r="62" spans="18:18" ht="30" x14ac:dyDescent="0.25">
      <c r="R62" s="21" t="s">
        <v>4</v>
      </c>
    </row>
    <row r="63" spans="18:18" ht="30" x14ac:dyDescent="0.25">
      <c r="R63" s="21" t="s">
        <v>28</v>
      </c>
    </row>
    <row r="64" spans="18:18" x14ac:dyDescent="0.25">
      <c r="R64" s="21" t="s">
        <v>29</v>
      </c>
    </row>
    <row r="65" spans="18:18" x14ac:dyDescent="0.25">
      <c r="R65" s="21" t="s">
        <v>30</v>
      </c>
    </row>
    <row r="66" spans="18:18" ht="30" x14ac:dyDescent="0.25">
      <c r="R66" s="21" t="s">
        <v>31</v>
      </c>
    </row>
    <row r="67" spans="18:18" ht="30" x14ac:dyDescent="0.25">
      <c r="R67" s="21" t="s">
        <v>32</v>
      </c>
    </row>
    <row r="68" spans="18:18" ht="45" x14ac:dyDescent="0.25">
      <c r="R68" s="21" t="s">
        <v>33</v>
      </c>
    </row>
    <row r="69" spans="18:18" ht="30" x14ac:dyDescent="0.25">
      <c r="R69" s="21" t="s">
        <v>34</v>
      </c>
    </row>
    <row r="70" spans="18:18" ht="30" x14ac:dyDescent="0.25">
      <c r="R70" s="21" t="s">
        <v>35</v>
      </c>
    </row>
    <row r="71" spans="18:18" ht="30" x14ac:dyDescent="0.25">
      <c r="R71" s="20" t="s">
        <v>36</v>
      </c>
    </row>
    <row r="72" spans="18:18" x14ac:dyDescent="0.25">
      <c r="R72" s="20" t="s">
        <v>37</v>
      </c>
    </row>
    <row r="73" spans="18:18" ht="30" x14ac:dyDescent="0.25">
      <c r="R73" s="20" t="s">
        <v>38</v>
      </c>
    </row>
    <row r="74" spans="18:18" ht="60" x14ac:dyDescent="0.25">
      <c r="R74" s="20" t="s">
        <v>39</v>
      </c>
    </row>
    <row r="75" spans="18:18" x14ac:dyDescent="0.25">
      <c r="R75" s="20" t="s">
        <v>40</v>
      </c>
    </row>
    <row r="76" spans="18:18" ht="45" x14ac:dyDescent="0.25">
      <c r="R76" s="15" t="s">
        <v>44</v>
      </c>
    </row>
  </sheetData>
  <sheetProtection sheet="1" objects="1" scenarios="1" selectLockedCells="1"/>
  <mergeCells count="22">
    <mergeCell ref="O7:O8"/>
    <mergeCell ref="I7:I8"/>
    <mergeCell ref="C7:C8"/>
    <mergeCell ref="E7:E8"/>
    <mergeCell ref="D7:D8"/>
    <mergeCell ref="N7:N8"/>
    <mergeCell ref="L7:L8"/>
    <mergeCell ref="H7:H8"/>
    <mergeCell ref="J7:J8"/>
    <mergeCell ref="K7:K8"/>
    <mergeCell ref="F7:F8"/>
    <mergeCell ref="G7:G8"/>
    <mergeCell ref="J33:K33"/>
    <mergeCell ref="J34:K34"/>
    <mergeCell ref="J35:K35"/>
    <mergeCell ref="J36:K36"/>
    <mergeCell ref="B3:C3"/>
    <mergeCell ref="D3:E3"/>
    <mergeCell ref="D5:E5"/>
    <mergeCell ref="B5:C5"/>
    <mergeCell ref="B4:C4"/>
    <mergeCell ref="D4:E4"/>
  </mergeCells>
  <dataValidations count="3">
    <dataValidation type="list" allowBlank="1" showInputMessage="1" showErrorMessage="1" sqref="H9:H32" xr:uid="{00000000-0002-0000-0100-000000000000}">
      <formula1>$S$39:$S$40</formula1>
    </dataValidation>
    <dataValidation type="list" allowBlank="1" showInputMessage="1" showErrorMessage="1" sqref="G9:G32" xr:uid="{00000000-0002-0000-0100-000001000000}">
      <formula1>$S$42:$S$44</formula1>
    </dataValidation>
    <dataValidation type="list" allowBlank="1" showInputMessage="1" showErrorMessage="1" sqref="E9:E32" xr:uid="{00000000-0002-0000-0100-000002000000}">
      <formula1>$R$39:$R$76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'Default Data'!$A$338:$A$340</xm:f>
          </x14:formula1>
          <xm:sqref>H9:H32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D340"/>
  <sheetViews>
    <sheetView topLeftCell="A13" zoomScale="85" zoomScaleNormal="85" workbookViewId="0">
      <selection activeCell="B50" sqref="B50"/>
    </sheetView>
  </sheetViews>
  <sheetFormatPr defaultColWidth="9.140625" defaultRowHeight="15" x14ac:dyDescent="0.25"/>
  <cols>
    <col min="1" max="1" width="30.5703125" style="4" bestFit="1" customWidth="1"/>
    <col min="2" max="2" width="35.7109375" style="1" bestFit="1" customWidth="1"/>
    <col min="3" max="3" width="21.140625" style="1" bestFit="1" customWidth="1"/>
    <col min="4" max="4" width="14.28515625" style="1" hidden="1" customWidth="1"/>
    <col min="5" max="16384" width="9.140625" style="1"/>
  </cols>
  <sheetData>
    <row r="1" spans="1:4" ht="23.25" x14ac:dyDescent="0.35">
      <c r="A1" s="13" t="s">
        <v>104</v>
      </c>
    </row>
    <row r="3" spans="1:4" ht="30.75" customHeight="1" x14ac:dyDescent="0.25">
      <c r="A3" s="29" t="s">
        <v>0</v>
      </c>
      <c r="B3" s="29" t="s">
        <v>63</v>
      </c>
      <c r="C3" s="29" t="s">
        <v>1</v>
      </c>
      <c r="D3" s="54" t="s">
        <v>67</v>
      </c>
    </row>
    <row r="4" spans="1:4" x14ac:dyDescent="0.25">
      <c r="A4" s="5" t="s">
        <v>6</v>
      </c>
      <c r="B4" s="27">
        <v>207</v>
      </c>
      <c r="C4" s="28">
        <v>0.86</v>
      </c>
      <c r="D4" s="36" t="s">
        <v>68</v>
      </c>
    </row>
    <row r="5" spans="1:4" x14ac:dyDescent="0.25">
      <c r="A5" s="6"/>
      <c r="B5" s="6"/>
      <c r="C5" s="7"/>
      <c r="D5" s="7"/>
    </row>
    <row r="6" spans="1:4" x14ac:dyDescent="0.25">
      <c r="A6" s="3" t="s">
        <v>7</v>
      </c>
      <c r="B6" s="27">
        <v>333</v>
      </c>
      <c r="C6" s="28">
        <v>0.84</v>
      </c>
      <c r="D6" s="36" t="s">
        <v>68</v>
      </c>
    </row>
    <row r="7" spans="1:4" x14ac:dyDescent="0.25">
      <c r="A7" s="6"/>
      <c r="B7" s="6"/>
      <c r="C7" s="7"/>
      <c r="D7" s="7"/>
    </row>
    <row r="8" spans="1:4" x14ac:dyDescent="0.25">
      <c r="A8" s="3" t="s">
        <v>8</v>
      </c>
      <c r="B8" s="27">
        <v>218</v>
      </c>
      <c r="C8" s="28">
        <v>0.87</v>
      </c>
      <c r="D8" s="36" t="s">
        <v>68</v>
      </c>
    </row>
    <row r="9" spans="1:4" x14ac:dyDescent="0.25">
      <c r="A9" s="3" t="s">
        <v>9</v>
      </c>
      <c r="B9" s="27">
        <v>257</v>
      </c>
      <c r="C9" s="28">
        <v>0.88</v>
      </c>
      <c r="D9" s="36" t="s">
        <v>68</v>
      </c>
    </row>
    <row r="10" spans="1:4" x14ac:dyDescent="0.25">
      <c r="A10" s="3" t="s">
        <v>10</v>
      </c>
      <c r="B10" s="27">
        <v>237</v>
      </c>
      <c r="C10" s="28">
        <v>0.88</v>
      </c>
      <c r="D10" s="36" t="s">
        <v>68</v>
      </c>
    </row>
    <row r="11" spans="1:4" x14ac:dyDescent="0.25">
      <c r="A11" s="3" t="s">
        <v>125</v>
      </c>
      <c r="B11" s="53" t="s">
        <v>66</v>
      </c>
      <c r="C11" s="28">
        <v>0.16</v>
      </c>
      <c r="D11" s="36" t="s">
        <v>68</v>
      </c>
    </row>
    <row r="12" spans="1:4" x14ac:dyDescent="0.25">
      <c r="A12" s="3" t="s">
        <v>12</v>
      </c>
      <c r="B12" s="53" t="s">
        <v>66</v>
      </c>
      <c r="C12" s="28">
        <v>0.78</v>
      </c>
      <c r="D12" s="36" t="s">
        <v>68</v>
      </c>
    </row>
    <row r="13" spans="1:4" x14ac:dyDescent="0.25">
      <c r="A13" s="6"/>
      <c r="B13" s="6"/>
      <c r="C13" s="7"/>
      <c r="D13" s="7"/>
    </row>
    <row r="14" spans="1:4" x14ac:dyDescent="0.25">
      <c r="A14" s="3" t="s">
        <v>13</v>
      </c>
      <c r="B14" s="27">
        <v>240</v>
      </c>
      <c r="C14" s="28">
        <v>0.81</v>
      </c>
      <c r="D14" s="36" t="s">
        <v>68</v>
      </c>
    </row>
    <row r="15" spans="1:4" x14ac:dyDescent="0.25">
      <c r="A15" s="3" t="s">
        <v>128</v>
      </c>
      <c r="B15" s="27">
        <v>555</v>
      </c>
      <c r="C15" s="28">
        <v>0.56000000000000005</v>
      </c>
      <c r="D15" s="36" t="s">
        <v>68</v>
      </c>
    </row>
    <row r="16" spans="1:4" x14ac:dyDescent="0.25">
      <c r="A16" s="3" t="s">
        <v>15</v>
      </c>
      <c r="B16" s="27">
        <v>210</v>
      </c>
      <c r="C16" s="28">
        <v>0.98</v>
      </c>
      <c r="D16" s="36" t="s">
        <v>68</v>
      </c>
    </row>
    <row r="17" spans="1:4" x14ac:dyDescent="0.25">
      <c r="A17" s="3" t="s">
        <v>16</v>
      </c>
      <c r="B17" s="27">
        <v>405</v>
      </c>
      <c r="C17" s="28">
        <v>0.72</v>
      </c>
      <c r="D17" s="36" t="s">
        <v>68</v>
      </c>
    </row>
    <row r="18" spans="1:4" ht="30" x14ac:dyDescent="0.25">
      <c r="A18" s="3" t="s">
        <v>17</v>
      </c>
      <c r="B18" s="27">
        <v>600</v>
      </c>
      <c r="C18" s="28">
        <v>0.84</v>
      </c>
      <c r="D18" s="36" t="s">
        <v>68</v>
      </c>
    </row>
    <row r="19" spans="1:4" x14ac:dyDescent="0.25">
      <c r="A19" s="6"/>
      <c r="B19" s="6"/>
      <c r="C19" s="7"/>
      <c r="D19" s="7"/>
    </row>
    <row r="20" spans="1:4" x14ac:dyDescent="0.25">
      <c r="A20" s="3" t="s">
        <v>18</v>
      </c>
      <c r="B20" s="27">
        <v>383</v>
      </c>
      <c r="C20" s="28">
        <v>0.87</v>
      </c>
      <c r="D20" s="36" t="s">
        <v>68</v>
      </c>
    </row>
    <row r="21" spans="1:4" x14ac:dyDescent="0.25">
      <c r="A21" s="6"/>
      <c r="B21" s="6"/>
      <c r="C21" s="7"/>
      <c r="D21" s="7"/>
    </row>
    <row r="22" spans="1:4" x14ac:dyDescent="0.25">
      <c r="A22" s="3" t="s">
        <v>19</v>
      </c>
      <c r="B22" s="27">
        <v>281</v>
      </c>
      <c r="C22" s="28">
        <v>0.97</v>
      </c>
      <c r="D22" s="36" t="s">
        <v>68</v>
      </c>
    </row>
    <row r="23" spans="1:4" x14ac:dyDescent="0.25">
      <c r="A23" s="6"/>
      <c r="B23" s="6"/>
      <c r="C23" s="7"/>
      <c r="D23" s="7"/>
    </row>
    <row r="24" spans="1:4" x14ac:dyDescent="0.25">
      <c r="A24" s="3" t="s">
        <v>20</v>
      </c>
      <c r="B24" s="53" t="s">
        <v>66</v>
      </c>
      <c r="C24" s="28">
        <v>0.23</v>
      </c>
      <c r="D24" s="36" t="s">
        <v>68</v>
      </c>
    </row>
    <row r="25" spans="1:4" x14ac:dyDescent="0.25">
      <c r="A25" s="6"/>
      <c r="B25" s="6"/>
      <c r="C25" s="7"/>
      <c r="D25" s="7"/>
    </row>
    <row r="26" spans="1:4" x14ac:dyDescent="0.25">
      <c r="A26" s="3" t="s">
        <v>21</v>
      </c>
      <c r="B26" s="27">
        <v>183</v>
      </c>
      <c r="C26" s="28">
        <v>0.89</v>
      </c>
      <c r="D26" s="36" t="s">
        <v>68</v>
      </c>
    </row>
    <row r="27" spans="1:4" x14ac:dyDescent="0.25">
      <c r="A27" s="6"/>
      <c r="B27" s="6"/>
      <c r="C27" s="7"/>
      <c r="D27" s="7"/>
    </row>
    <row r="28" spans="1:4" x14ac:dyDescent="0.25">
      <c r="A28" s="3" t="s">
        <v>41</v>
      </c>
      <c r="B28" s="27">
        <v>245</v>
      </c>
      <c r="C28" s="28">
        <v>0.8</v>
      </c>
      <c r="D28" s="36" t="s">
        <v>68</v>
      </c>
    </row>
    <row r="29" spans="1:4" x14ac:dyDescent="0.25">
      <c r="A29" s="3" t="s">
        <v>22</v>
      </c>
      <c r="B29" s="27">
        <v>313</v>
      </c>
      <c r="C29" s="28">
        <v>0.62</v>
      </c>
      <c r="D29" s="36" t="s">
        <v>68</v>
      </c>
    </row>
    <row r="30" spans="1:4" x14ac:dyDescent="0.25">
      <c r="A30" s="6"/>
      <c r="B30" s="6"/>
      <c r="C30" s="7"/>
      <c r="D30" s="7"/>
    </row>
    <row r="31" spans="1:4" x14ac:dyDescent="0.25">
      <c r="A31" s="3" t="s">
        <v>23</v>
      </c>
      <c r="B31" s="53" t="s">
        <v>66</v>
      </c>
      <c r="C31" s="28">
        <v>0.6</v>
      </c>
      <c r="D31" s="36" t="s">
        <v>68</v>
      </c>
    </row>
    <row r="32" spans="1:4" x14ac:dyDescent="0.25">
      <c r="A32" s="6"/>
      <c r="B32" s="6"/>
      <c r="C32" s="7"/>
      <c r="D32" s="7"/>
    </row>
    <row r="33" spans="1:4" x14ac:dyDescent="0.25">
      <c r="A33" s="3" t="s">
        <v>24</v>
      </c>
      <c r="B33" s="27">
        <v>105</v>
      </c>
      <c r="C33" s="28">
        <v>0.92</v>
      </c>
      <c r="D33" s="36" t="s">
        <v>68</v>
      </c>
    </row>
    <row r="34" spans="1:4" x14ac:dyDescent="0.25">
      <c r="A34" s="3" t="s">
        <v>25</v>
      </c>
      <c r="B34" s="27">
        <v>153</v>
      </c>
      <c r="C34" s="28">
        <v>0.94</v>
      </c>
      <c r="D34" s="36" t="s">
        <v>68</v>
      </c>
    </row>
    <row r="35" spans="1:4" x14ac:dyDescent="0.25">
      <c r="A35" s="3" t="s">
        <v>26</v>
      </c>
      <c r="B35" s="27">
        <v>231</v>
      </c>
      <c r="C35" s="28">
        <v>0.8</v>
      </c>
      <c r="D35" s="36" t="s">
        <v>68</v>
      </c>
    </row>
    <row r="36" spans="1:4" x14ac:dyDescent="0.25">
      <c r="A36" s="6"/>
      <c r="B36" s="6"/>
      <c r="C36" s="7"/>
      <c r="D36" s="7"/>
    </row>
    <row r="37" spans="1:4" x14ac:dyDescent="0.25">
      <c r="A37" s="3" t="s">
        <v>27</v>
      </c>
      <c r="B37" s="27">
        <v>274</v>
      </c>
      <c r="C37" s="28">
        <v>0.83</v>
      </c>
      <c r="D37" s="36" t="s">
        <v>68</v>
      </c>
    </row>
    <row r="38" spans="1:4" x14ac:dyDescent="0.25">
      <c r="A38" s="3" t="s">
        <v>4</v>
      </c>
      <c r="B38" s="27">
        <v>267</v>
      </c>
      <c r="C38" s="28">
        <v>0.78</v>
      </c>
      <c r="D38" s="36" t="s">
        <v>68</v>
      </c>
    </row>
    <row r="39" spans="1:4" x14ac:dyDescent="0.25">
      <c r="A39" s="3" t="s">
        <v>28</v>
      </c>
      <c r="B39" s="27">
        <v>220</v>
      </c>
      <c r="C39" s="28">
        <v>0.69</v>
      </c>
      <c r="D39" s="36" t="s">
        <v>68</v>
      </c>
    </row>
    <row r="40" spans="1:4" x14ac:dyDescent="0.25">
      <c r="A40" s="3" t="s">
        <v>29</v>
      </c>
      <c r="B40" s="27">
        <v>210</v>
      </c>
      <c r="C40" s="28">
        <v>0.18</v>
      </c>
      <c r="D40" s="36" t="s">
        <v>68</v>
      </c>
    </row>
    <row r="41" spans="1:4" x14ac:dyDescent="0.25">
      <c r="A41" s="3" t="s">
        <v>30</v>
      </c>
      <c r="B41" s="27">
        <v>137</v>
      </c>
      <c r="C41" s="28">
        <v>0.15</v>
      </c>
      <c r="D41" s="36" t="s">
        <v>68</v>
      </c>
    </row>
    <row r="42" spans="1:4" x14ac:dyDescent="0.25">
      <c r="A42" s="3" t="s">
        <v>31</v>
      </c>
      <c r="B42" s="53" t="s">
        <v>66</v>
      </c>
      <c r="C42" s="28">
        <v>0.57999999999999996</v>
      </c>
      <c r="D42" s="36" t="s">
        <v>68</v>
      </c>
    </row>
    <row r="43" spans="1:4" x14ac:dyDescent="0.25">
      <c r="A43" s="3" t="s">
        <v>32</v>
      </c>
      <c r="B43" s="53" t="s">
        <v>66</v>
      </c>
      <c r="C43" s="28">
        <v>0.47</v>
      </c>
      <c r="D43" s="36" t="s">
        <v>68</v>
      </c>
    </row>
    <row r="44" spans="1:4" x14ac:dyDescent="0.25">
      <c r="A44" s="3" t="s">
        <v>33</v>
      </c>
      <c r="B44" s="53" t="s">
        <v>66</v>
      </c>
      <c r="C44" s="28">
        <v>0.16</v>
      </c>
      <c r="D44" s="36" t="s">
        <v>68</v>
      </c>
    </row>
    <row r="45" spans="1:4" x14ac:dyDescent="0.25">
      <c r="A45" s="6"/>
      <c r="B45" s="6"/>
      <c r="C45" s="7"/>
      <c r="D45" s="7"/>
    </row>
    <row r="46" spans="1:4" x14ac:dyDescent="0.25">
      <c r="A46" s="3" t="s">
        <v>34</v>
      </c>
      <c r="B46" s="27">
        <v>64</v>
      </c>
      <c r="C46" s="28">
        <v>0.53</v>
      </c>
      <c r="D46" s="36" t="s">
        <v>68</v>
      </c>
    </row>
    <row r="47" spans="1:4" x14ac:dyDescent="0.25">
      <c r="A47" s="3" t="s">
        <v>35</v>
      </c>
      <c r="B47" s="27">
        <v>136</v>
      </c>
      <c r="C47" s="28">
        <v>0.63</v>
      </c>
      <c r="D47" s="36" t="s">
        <v>68</v>
      </c>
    </row>
    <row r="48" spans="1:4" x14ac:dyDescent="0.25">
      <c r="A48" s="6"/>
      <c r="B48" s="6"/>
      <c r="C48" s="7"/>
      <c r="D48" s="7"/>
    </row>
    <row r="49" spans="1:4" x14ac:dyDescent="0.25">
      <c r="A49" s="5" t="s">
        <v>36</v>
      </c>
      <c r="B49" s="53" t="s">
        <v>66</v>
      </c>
      <c r="C49" s="28">
        <v>0.96</v>
      </c>
      <c r="D49" s="36" t="s">
        <v>68</v>
      </c>
    </row>
    <row r="50" spans="1:4" x14ac:dyDescent="0.25">
      <c r="A50" s="5" t="s">
        <v>37</v>
      </c>
      <c r="B50" s="53" t="s">
        <v>66</v>
      </c>
      <c r="C50" s="28">
        <v>0.55000000000000004</v>
      </c>
      <c r="D50" s="36" t="s">
        <v>68</v>
      </c>
    </row>
    <row r="51" spans="1:4" x14ac:dyDescent="0.25">
      <c r="A51" s="5" t="s">
        <v>38</v>
      </c>
      <c r="B51" s="53" t="s">
        <v>66</v>
      </c>
      <c r="C51" s="28">
        <v>0.1</v>
      </c>
      <c r="D51" s="36" t="s">
        <v>68</v>
      </c>
    </row>
    <row r="52" spans="1:4" x14ac:dyDescent="0.25">
      <c r="A52" s="5" t="s">
        <v>39</v>
      </c>
      <c r="B52" s="53" t="s">
        <v>66</v>
      </c>
      <c r="C52" s="28">
        <v>0.11</v>
      </c>
      <c r="D52" s="36" t="s">
        <v>68</v>
      </c>
    </row>
    <row r="53" spans="1:4" x14ac:dyDescent="0.25">
      <c r="A53" s="5" t="s">
        <v>40</v>
      </c>
      <c r="B53" s="53" t="s">
        <v>66</v>
      </c>
      <c r="C53" s="28">
        <v>0.33</v>
      </c>
      <c r="D53" s="36" t="s">
        <v>68</v>
      </c>
    </row>
    <row r="54" spans="1:4" x14ac:dyDescent="0.25">
      <c r="A54" s="6"/>
      <c r="B54" s="6"/>
      <c r="C54" s="7"/>
      <c r="D54" s="7"/>
    </row>
    <row r="55" spans="1:4" x14ac:dyDescent="0.25">
      <c r="A55" s="5" t="s">
        <v>44</v>
      </c>
      <c r="B55" s="53" t="s">
        <v>66</v>
      </c>
      <c r="C55" s="53" t="s">
        <v>66</v>
      </c>
      <c r="D55" s="36" t="s">
        <v>68</v>
      </c>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18"/>
    </row>
    <row r="338" spans="1:1" x14ac:dyDescent="0.25">
      <c r="A338" s="2"/>
    </row>
    <row r="339" spans="1:1" x14ac:dyDescent="0.25">
      <c r="A339" s="2"/>
    </row>
    <row r="340" spans="1:1" x14ac:dyDescent="0.25">
      <c r="A340" s="2"/>
    </row>
  </sheetData>
  <sheetProtection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al document" ma:contentTypeID="0x010100E44F2248E69F134788167C8D3942F8C7002BE69D71B9669E41AB870EA6B903146C" ma:contentTypeVersion="14" ma:contentTypeDescription="This is used to produce an internal document" ma:contentTypeScope="" ma:versionID="491154cb5377691e1d5f6cb279664867">
  <xsd:schema xmlns:xsd="http://www.w3.org/2001/XMLSchema" xmlns:xs="http://www.w3.org/2001/XMLSchema" xmlns:p="http://schemas.microsoft.com/office/2006/metadata/properties" xmlns:ns2="http://schemas.microsoft.com/sharepoint/v3/fields" xmlns:ns3="631298fc-6a88-4548-b7d9-3b164918c4a3" xmlns:ns4="207cba57-4b93-415b-a57b-602c6ed2f38f" targetNamespace="http://schemas.microsoft.com/office/2006/metadata/properties" ma:root="true" ma:fieldsID="960f74669469cce61dcb17b0760a57c0" ns2:_="" ns3:_="" ns4:_="">
    <xsd:import namespace="http://schemas.microsoft.com/sharepoint/v3/fields"/>
    <xsd:import namespace="631298fc-6a88-4548-b7d9-3b164918c4a3"/>
    <xsd:import namespace="207cba57-4b93-415b-a57b-602c6ed2f38f"/>
    <xsd:element name="properties">
      <xsd:complexType>
        <xsd:sequence>
          <xsd:element name="documentManagement">
            <xsd:complexType>
              <xsd:all>
                <xsd:element ref="ns2:_Status" minOccurs="0"/>
                <xsd:element ref="ns3:Applicable_x0020_Start_x0020_Date" minOccurs="0"/>
                <xsd:element ref="ns3:Applicable_x0020_Duration" minOccurs="0"/>
                <xsd:element ref="ns3:Recipient" minOccurs="0"/>
                <xsd:element ref="ns3:Classification" minOccurs="0"/>
                <xsd:element ref="ns3:Descriptor"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10"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1"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Recipient" ma:index="12"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207cba57-4b93-415b-a57b-602c6ed2f38f"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Status xmlns="http://schemas.microsoft.com/sharepoint/v3/fields">Draft</_Status>
    <Descriptor xmlns="631298fc-6a88-4548-b7d9-3b164918c4a3" xsi:nil="true"/>
    <Classification xmlns="631298fc-6a88-4548-b7d9-3b164918c4a3">Unclassified</Classification>
    <Applicable_x0020_Start_x0020_Date xmlns="631298fc-6a88-4548-b7d9-3b164918c4a3" xsi:nil="true"/>
    <Recipient xmlns="631298fc-6a88-4548-b7d9-3b164918c4a3" xsi:nil="true"/>
    <Applicable_x0020_Duration xmlns="631298fc-6a88-4548-b7d9-3b164918c4a3">-</Applicable_x0020_Duration>
  </documentManagement>
</p:properties>
</file>

<file path=customXml/item5.xml><?xml version="1.0" encoding="utf-8"?>
<?mso-contentType ?>
<SharedContentType xmlns="Microsoft.SharePoint.Taxonomy.ContentTypeSync" SourceId="ca9306fc-8436-45f0-b931-e34f519be3a3" ContentTypeId="0x010100E44F2248E69F134788167C8D3942F8C7" PreviousValue="true"/>
</file>

<file path=customXml/item6.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9EB2C378-3A4A-40E9-8510-4CD91D489E42}">
  <ds:schemaRefs>
    <ds:schemaRef ds:uri="http://schemas.microsoft.com/sharepoint/v3/contenttype/forms"/>
  </ds:schemaRefs>
</ds:datastoreItem>
</file>

<file path=customXml/itemProps2.xml><?xml version="1.0" encoding="utf-8"?>
<ds:datastoreItem xmlns:ds="http://schemas.openxmlformats.org/officeDocument/2006/customXml" ds:itemID="{30E67AA9-4768-4A77-8053-2CB66A80E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31298fc-6a88-4548-b7d9-3b164918c4a3"/>
    <ds:schemaRef ds:uri="207cba57-4b93-415b-a57b-602c6ed2f3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826EA-A3F0-4A21-AA9C-B6287DFEB8DA}">
  <ds:schemaRefs>
    <ds:schemaRef ds:uri="http://schemas.microsoft.com/sharepoint/events"/>
  </ds:schemaRefs>
</ds:datastoreItem>
</file>

<file path=customXml/itemProps4.xml><?xml version="1.0" encoding="utf-8"?>
<ds:datastoreItem xmlns:ds="http://schemas.openxmlformats.org/officeDocument/2006/customXml" ds:itemID="{B0D3F73D-60AA-4DCF-A437-CEB692AAE6CC}">
  <ds:schemaRefs>
    <ds:schemaRef ds:uri="http://schemas.microsoft.com/office/infopath/2007/PartnerControls"/>
    <ds:schemaRef ds:uri="631298fc-6a88-4548-b7d9-3b164918c4a3"/>
    <ds:schemaRef ds:uri="http://purl.org/dc/elements/1.1/"/>
    <ds:schemaRef ds:uri="http://purl.org/dc/terms/"/>
    <ds:schemaRef ds:uri="207cba57-4b93-415b-a57b-602c6ed2f38f"/>
    <ds:schemaRef ds:uri="http://schemas.microsoft.com/office/2006/documentManagement/types"/>
    <ds:schemaRef ds:uri="http://schemas.openxmlformats.org/package/2006/metadata/core-properties"/>
    <ds:schemaRef ds:uri="http://schemas.microsoft.com/sharepoint/v3/fields"/>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C6D2A38B-14B2-49E8-9A28-33165CDA9C72}">
  <ds:schemaRefs>
    <ds:schemaRef ds:uri="Microsoft.SharePoint.Taxonomy.ContentTypeSync"/>
  </ds:schemaRefs>
</ds:datastoreItem>
</file>

<file path=customXml/itemProps6.xml><?xml version="1.0" encoding="utf-8"?>
<ds:datastoreItem xmlns:ds="http://schemas.openxmlformats.org/officeDocument/2006/customXml" ds:itemID="{0B3767A3-3B04-4DE9-9D77-8A62E992AB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Using this tool</vt:lpstr>
      <vt:lpstr>Calculation</vt:lpstr>
      <vt:lpstr>Default Data</vt:lpstr>
    </vt:vector>
  </TitlesOfParts>
  <Manager>Raj Malhi</Manager>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E-Serve Biogas and Biomethane Apportioning Tool</dc:title>
  <dc:subject/>
  <dc:creator>Raj Malhi</dc:creator>
  <cp:lastModifiedBy>Joseph</cp:lastModifiedBy>
  <dcterms:created xsi:type="dcterms:W3CDTF">2014-03-23T22:49:56Z</dcterms:created>
  <dcterms:modified xsi:type="dcterms:W3CDTF">2022-02-11T14:28:03Z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0x010100E44F2248E69F134788167C8D3942F8C7002BE69D71B9669E41AB870EA6B903146C</vt:lpwstr>
  </property>
  <property fmtid="{D5CDD505-2E9C-101B-9397-08002B2CF9AE}" pid="3" name="docIndexRef">
    <vt:lpwstr>5f63e921-df15-44d3-9480-ac83cd91ad98</vt:lpwstr>
  </property>
  <property fmtid="{D5CDD505-2E9C-101B-9397-08002B2CF9AE}" pid="4" name="bjSaver">
    <vt:lpwstr>xgXXI0X/K0Kac0I0z32awm40UrN19r+b</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This item has no classification</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9" name="bjDocumentSecurityLabel">
    <vt:lpwstr>This item has no classification</vt:lpwstr>
  </property>
  <property fmtid="{D5CDD505-2E9C-101B-9397-08002B2CF9AE}" pid="10" name="bjClsUserRVM">
    <vt:lpwstr>[]</vt:lpwstr>
  </property>
</Properties>
</file>