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ivotTables/pivotTable1.xml" ContentType="application/vnd.openxmlformats-officedocument.spreadsheetml.pivotTable+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10.xml" ContentType="application/vnd.openxmlformats-officedocument.drawing+xml"/>
  <Override PartName="/xl/pivotTables/pivotTable3.xml" ContentType="application/vnd.openxmlformats-officedocument.spreadsheetml.pivotTable+xml"/>
  <Override PartName="/xl/drawings/drawing11.xml" ContentType="application/vnd.openxmlformats-officedocument.drawing+xml"/>
  <Override PartName="/xl/drawings/drawing12.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4.xml" ContentType="application/vnd.openxmlformats-officedocument.drawing+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3.xml" ContentType="application/vnd.openxmlformats-officedocument.spreadsheetml.pivotTable+xml"/>
  <Override PartName="/xl/drawings/drawing16.xml" ContentType="application/vnd.openxmlformats-officedocument.drawing+xml"/>
  <Override PartName="/xl/pivotTables/pivotTable1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mc:AlternateContent xmlns:mc="http://schemas.openxmlformats.org/markup-compatibility/2006">
    <mc:Choice Requires="x15">
      <x15ac:absPath xmlns:x15ac="http://schemas.microsoft.com/office/spreadsheetml/2010/11/ac" url="http://sharepoint2013/ma/ewm/so/ESO Incentives Policy/BP2 policy/"/>
    </mc:Choice>
  </mc:AlternateContent>
  <xr:revisionPtr revIDLastSave="0" documentId="8_{56F4B9E1-E2E3-4CBC-9212-ADB0D19B79AF}" xr6:coauthVersionLast="47" xr6:coauthVersionMax="47" xr10:uidLastSave="{00000000-0000-0000-0000-000000000000}"/>
  <bookViews>
    <workbookView xWindow="-28920" yWindow="-120" windowWidth="29040" windowHeight="15840" xr2:uid="{00000000-000D-0000-FFFF-FFFF00000000}"/>
  </bookViews>
  <sheets>
    <sheet name="Overview" sheetId="34" r:id="rId1"/>
    <sheet name="Cost Pool Taxonomy" sheetId="3" r:id="rId2"/>
    <sheet name="IT Tower Taxonomy" sheetId="4" r:id="rId3"/>
    <sheet name="Service Taxonomy" sheetId="6" r:id="rId4"/>
    <sheet name="Business Taxonomy" sheetId="30" r:id="rId5"/>
    <sheet name="Cost Pool" sheetId="8" r:id="rId6"/>
    <sheet name="IT Tower" sheetId="9" r:id="rId7"/>
    <sheet name="Service" sheetId="10" r:id="rId8"/>
    <sheet name="Business" sheetId="31" r:id="rId9"/>
    <sheet name="Projects" sheetId="11" r:id="rId10"/>
    <sheet name="Pvt Cost Pool" sheetId="16" r:id="rId11"/>
    <sheet name="Pvt IT Tower" sheetId="17" r:id="rId12"/>
    <sheet name="Pvt Service" sheetId="18" r:id="rId13"/>
    <sheet name="CP-IT Translator" sheetId="12" r:id="rId14"/>
    <sheet name="IT-Serv Translator" sheetId="13" r:id="rId15"/>
    <sheet name="Serv-Bus Translator" sheetId="14" r:id="rId16"/>
    <sheet name="Projects Translator" sheetId="33" r:id="rId17"/>
    <sheet name="Pvt CP-IT Translator" sheetId="21" r:id="rId18"/>
    <sheet name="Pvt IT-Serv Translator" sheetId="22" r:id="rId19"/>
    <sheet name="Pvt Serv-Bus Translator" sheetId="23" r:id="rId20"/>
    <sheet name="Qry CP-IT Translator" sheetId="20" r:id="rId21"/>
    <sheet name="Qry IT-Serv Translator" sheetId="25" r:id="rId22"/>
    <sheet name="Qry Serv-Bus Translator" sheetId="26" r:id="rId23"/>
    <sheet name="Pvt Qry CP-IT Translator" sheetId="24" r:id="rId24"/>
    <sheet name="Pvt Qry IT-Serv Translator" sheetId="27" r:id="rId25"/>
    <sheet name="Pvt Qry Serv-Bus Translator" sheetId="28" r:id="rId26"/>
  </sheets>
  <definedNames>
    <definedName name="_xlnm._FilterDatabase" localSheetId="1" hidden="1">'Cost Pool Taxonomy'!$B$1:$F$1</definedName>
    <definedName name="_xlnm._FilterDatabase" localSheetId="2" hidden="1">'IT Tower Taxonomy'!$C$1:$H$1</definedName>
    <definedName name="_xlnm._FilterDatabase" localSheetId="3" hidden="1">'Service Taxonomy'!$C$1:$I$122</definedName>
  </definedNames>
  <calcPr calcId="191028"/>
  <pivotCaches>
    <pivotCache cacheId="0" r:id="rId27"/>
    <pivotCache cacheId="1" r:id="rId28"/>
    <pivotCache cacheId="2" r:id="rId29"/>
    <pivotCache cacheId="3" r:id="rId30"/>
    <pivotCache cacheId="4" r:id="rId31"/>
    <pivotCache cacheId="5" r:id="rId32"/>
    <pivotCache cacheId="6" r:id="rId33"/>
    <pivotCache cacheId="7" r:id="rId34"/>
    <pivotCache cacheId="8" r:id="rId3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1" l="1"/>
  <c r="A3" i="11"/>
  <c r="A4" i="11"/>
  <c r="A5" i="11"/>
  <c r="A6" i="11"/>
  <c r="A7" i="11"/>
  <c r="A8" i="11"/>
  <c r="A9" i="11"/>
  <c r="A10" i="11"/>
  <c r="A7" i="30"/>
  <c r="A6" i="30"/>
  <c r="A5" i="30"/>
  <c r="A4" i="30"/>
  <c r="A3" i="30"/>
  <c r="A2" i="30"/>
  <c r="C37" i="20"/>
  <c r="K37" i="20" s="1"/>
  <c r="D37" i="20"/>
  <c r="C38" i="20"/>
  <c r="M38" i="20" s="1"/>
  <c r="D38" i="20"/>
  <c r="C39" i="20"/>
  <c r="K39" i="20" s="1"/>
  <c r="D39" i="20"/>
  <c r="C40" i="20"/>
  <c r="K40" i="20" s="1"/>
  <c r="D40" i="20"/>
  <c r="C41" i="20"/>
  <c r="K41" i="20" s="1"/>
  <c r="D41" i="20"/>
  <c r="C42" i="20"/>
  <c r="K42" i="20" s="1"/>
  <c r="D42" i="20"/>
  <c r="C43" i="20"/>
  <c r="K43" i="20" s="1"/>
  <c r="D43" i="20"/>
  <c r="C44" i="20"/>
  <c r="M44" i="20" s="1"/>
  <c r="D44" i="20"/>
  <c r="E44" i="12"/>
  <c r="E43" i="12"/>
  <c r="E42" i="12"/>
  <c r="E41" i="12"/>
  <c r="E37" i="12"/>
  <c r="E38" i="12"/>
  <c r="E39" i="12"/>
  <c r="E40" i="12"/>
  <c r="G15" i="8"/>
  <c r="H15" i="8"/>
  <c r="I15" i="8"/>
  <c r="J15" i="8"/>
  <c r="A15" i="8"/>
  <c r="B3" i="26"/>
  <c r="B4" i="26"/>
  <c r="B5" i="26"/>
  <c r="B6" i="26"/>
  <c r="B7" i="26"/>
  <c r="D7" i="26" s="1"/>
  <c r="B8" i="26"/>
  <c r="F8" i="26" s="1"/>
  <c r="B9" i="26"/>
  <c r="G9" i="26" s="1"/>
  <c r="B2" i="26"/>
  <c r="B7" i="25"/>
  <c r="C7" i="25"/>
  <c r="D7" i="25" s="1"/>
  <c r="I7" i="25"/>
  <c r="J7" i="25"/>
  <c r="K7" i="25"/>
  <c r="B8" i="25"/>
  <c r="C8" i="25"/>
  <c r="D8" i="25" s="1"/>
  <c r="B9" i="25"/>
  <c r="C9" i="25"/>
  <c r="F9" i="25" s="1"/>
  <c r="E9" i="25"/>
  <c r="B10" i="25"/>
  <c r="C10" i="25"/>
  <c r="H10" i="25" s="1"/>
  <c r="D10" i="25"/>
  <c r="E10" i="25"/>
  <c r="F10" i="25"/>
  <c r="G10" i="25"/>
  <c r="B11" i="25"/>
  <c r="C11" i="25"/>
  <c r="J11" i="25" s="1"/>
  <c r="F11" i="25"/>
  <c r="G11" i="25"/>
  <c r="H11" i="25"/>
  <c r="I11" i="25"/>
  <c r="B12" i="25"/>
  <c r="C12" i="25"/>
  <c r="D12" i="25"/>
  <c r="E12" i="25"/>
  <c r="F12" i="25"/>
  <c r="G12" i="25"/>
  <c r="H12" i="25"/>
  <c r="I12" i="25"/>
  <c r="J12" i="25"/>
  <c r="K12" i="25"/>
  <c r="E9" i="14"/>
  <c r="F9" i="14"/>
  <c r="C9" i="26" s="1"/>
  <c r="D12" i="13"/>
  <c r="E12" i="13"/>
  <c r="D9" i="13"/>
  <c r="E9" i="13"/>
  <c r="D10" i="13"/>
  <c r="E10" i="13"/>
  <c r="D11" i="13"/>
  <c r="E11" i="13"/>
  <c r="A11" i="9"/>
  <c r="E11" i="9"/>
  <c r="F11" i="9"/>
  <c r="G11" i="9"/>
  <c r="H11" i="9"/>
  <c r="E36" i="12"/>
  <c r="E35" i="12"/>
  <c r="E34" i="12"/>
  <c r="E33" i="12"/>
  <c r="E32" i="12"/>
  <c r="E31" i="12"/>
  <c r="E30" i="12"/>
  <c r="E29" i="12"/>
  <c r="E28" i="12"/>
  <c r="E27" i="12"/>
  <c r="D3" i="20"/>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2" i="20"/>
  <c r="C14" i="20"/>
  <c r="K14" i="20" s="1"/>
  <c r="C17" i="20"/>
  <c r="N17" i="20" s="1"/>
  <c r="C18" i="20"/>
  <c r="K18" i="20" s="1"/>
  <c r="C20" i="20"/>
  <c r="K20" i="20" s="1"/>
  <c r="C23" i="20"/>
  <c r="L23" i="20" s="1"/>
  <c r="C27" i="20"/>
  <c r="L27" i="20" s="1"/>
  <c r="C28" i="20"/>
  <c r="M28" i="20" s="1"/>
  <c r="C29" i="20"/>
  <c r="N29" i="20" s="1"/>
  <c r="C30" i="20"/>
  <c r="K30" i="20" s="1"/>
  <c r="C31" i="20"/>
  <c r="K31" i="20" s="1"/>
  <c r="C32" i="20"/>
  <c r="K32" i="20" s="1"/>
  <c r="C33" i="20"/>
  <c r="M33" i="20" s="1"/>
  <c r="C34" i="20"/>
  <c r="L34" i="20" s="1"/>
  <c r="C35" i="20"/>
  <c r="N35" i="20" s="1"/>
  <c r="C36" i="20"/>
  <c r="K36" i="20" s="1"/>
  <c r="E15" i="12"/>
  <c r="C15" i="20" s="1"/>
  <c r="L15" i="20" s="1"/>
  <c r="E16" i="12"/>
  <c r="C16" i="20" s="1"/>
  <c r="M16" i="20" s="1"/>
  <c r="E17" i="12"/>
  <c r="E18" i="12"/>
  <c r="E19" i="12"/>
  <c r="C19" i="20" s="1"/>
  <c r="K19" i="20" s="1"/>
  <c r="E20" i="12"/>
  <c r="E21" i="12"/>
  <c r="C21" i="20" s="1"/>
  <c r="K21" i="20" s="1"/>
  <c r="E22" i="12"/>
  <c r="C22" i="20" s="1"/>
  <c r="L22" i="20" s="1"/>
  <c r="E23" i="12"/>
  <c r="E24" i="12"/>
  <c r="C24" i="20" s="1"/>
  <c r="K24" i="20" s="1"/>
  <c r="E25" i="12"/>
  <c r="C25" i="20" s="1"/>
  <c r="K25" i="20" s="1"/>
  <c r="E26" i="12"/>
  <c r="C26" i="20" s="1"/>
  <c r="K26" i="20" s="1"/>
  <c r="E7" i="12"/>
  <c r="C7" i="20" s="1"/>
  <c r="K7" i="20" s="1"/>
  <c r="E8" i="12"/>
  <c r="C8" i="20" s="1"/>
  <c r="K8" i="20" s="1"/>
  <c r="E9" i="12"/>
  <c r="C9" i="20" s="1"/>
  <c r="K9" i="20" s="1"/>
  <c r="E10" i="12"/>
  <c r="C10" i="20" s="1"/>
  <c r="K10" i="20" s="1"/>
  <c r="E11" i="12"/>
  <c r="C11" i="20" s="1"/>
  <c r="L11" i="20" s="1"/>
  <c r="E12" i="12"/>
  <c r="C12" i="20" s="1"/>
  <c r="K12" i="20" s="1"/>
  <c r="E13" i="12"/>
  <c r="C13" i="20" s="1"/>
  <c r="K13" i="20" s="1"/>
  <c r="E14" i="12"/>
  <c r="G13" i="8"/>
  <c r="H13" i="8"/>
  <c r="I13" i="8"/>
  <c r="J13" i="8"/>
  <c r="G14" i="8"/>
  <c r="H14" i="8"/>
  <c r="I14" i="8"/>
  <c r="J14" i="8"/>
  <c r="A13" i="8"/>
  <c r="A14" i="8"/>
  <c r="G9" i="8"/>
  <c r="H9" i="8"/>
  <c r="I9" i="8"/>
  <c r="J9" i="8"/>
  <c r="G10" i="8"/>
  <c r="H10" i="8"/>
  <c r="I10" i="8"/>
  <c r="J10" i="8"/>
  <c r="G11" i="8"/>
  <c r="H11" i="8"/>
  <c r="I11" i="8"/>
  <c r="J11" i="8"/>
  <c r="G12" i="8"/>
  <c r="H12" i="8"/>
  <c r="I12" i="8"/>
  <c r="J12" i="8"/>
  <c r="A9" i="8"/>
  <c r="A10" i="8"/>
  <c r="A11" i="8"/>
  <c r="A12" i="8"/>
  <c r="A9" i="9"/>
  <c r="A10" i="9"/>
  <c r="E10" i="9"/>
  <c r="F10" i="9"/>
  <c r="G10" i="9"/>
  <c r="H10" i="9"/>
  <c r="E9" i="9"/>
  <c r="F9" i="9"/>
  <c r="G9" i="9"/>
  <c r="H9" i="9"/>
  <c r="A7" i="8"/>
  <c r="A8" i="8"/>
  <c r="G7" i="8"/>
  <c r="H7" i="8"/>
  <c r="I7" i="8"/>
  <c r="J7" i="8"/>
  <c r="G8" i="8"/>
  <c r="H8" i="8"/>
  <c r="I8" i="8"/>
  <c r="J8" i="8"/>
  <c r="F3" i="14"/>
  <c r="C3" i="26" s="1"/>
  <c r="F4" i="14"/>
  <c r="C4" i="26" s="1"/>
  <c r="F5" i="14"/>
  <c r="C5" i="26" s="1"/>
  <c r="F6" i="14"/>
  <c r="C6" i="26" s="1"/>
  <c r="F7" i="14"/>
  <c r="C7" i="26" s="1"/>
  <c r="H7" i="26" s="1"/>
  <c r="F8" i="14"/>
  <c r="C8" i="26" s="1"/>
  <c r="H8" i="26" s="1"/>
  <c r="F2" i="14"/>
  <c r="C2" i="26" s="1"/>
  <c r="D2" i="13"/>
  <c r="E3" i="12"/>
  <c r="C3" i="20" s="1"/>
  <c r="K3" i="20" s="1"/>
  <c r="E4" i="12"/>
  <c r="C4" i="20" s="1"/>
  <c r="M4" i="20" s="1"/>
  <c r="E5" i="12"/>
  <c r="C5" i="20" s="1"/>
  <c r="M5" i="20" s="1"/>
  <c r="E6" i="12"/>
  <c r="C6" i="20" s="1"/>
  <c r="M6" i="20" s="1"/>
  <c r="E2" i="12"/>
  <c r="C2" i="20" s="1"/>
  <c r="E3" i="10"/>
  <c r="F3" i="10"/>
  <c r="G3" i="10"/>
  <c r="H3" i="10"/>
  <c r="E4" i="10"/>
  <c r="F4" i="10"/>
  <c r="G4" i="10"/>
  <c r="H4" i="10"/>
  <c r="E5" i="10"/>
  <c r="F5" i="10"/>
  <c r="G5" i="10"/>
  <c r="H5" i="10"/>
  <c r="E6" i="10"/>
  <c r="F6" i="10"/>
  <c r="G6" i="10"/>
  <c r="H6" i="10"/>
  <c r="E7" i="10"/>
  <c r="F7" i="10"/>
  <c r="G7" i="10"/>
  <c r="H7" i="10"/>
  <c r="H2" i="10"/>
  <c r="G2" i="10"/>
  <c r="F2" i="10"/>
  <c r="E2" i="10"/>
  <c r="E3" i="9"/>
  <c r="F3" i="9"/>
  <c r="G3" i="9"/>
  <c r="H3" i="9"/>
  <c r="E4" i="9"/>
  <c r="F4" i="9"/>
  <c r="G4" i="9"/>
  <c r="H4" i="9"/>
  <c r="E5" i="9"/>
  <c r="F5" i="9"/>
  <c r="G5" i="9"/>
  <c r="H5" i="9"/>
  <c r="E6" i="9"/>
  <c r="F6" i="9"/>
  <c r="G6" i="9"/>
  <c r="H6" i="9"/>
  <c r="E7" i="9"/>
  <c r="F7" i="9"/>
  <c r="G7" i="9"/>
  <c r="H7" i="9"/>
  <c r="E8" i="9"/>
  <c r="F8" i="9"/>
  <c r="G8" i="9"/>
  <c r="H8" i="9"/>
  <c r="H2" i="9"/>
  <c r="G2" i="9"/>
  <c r="F2" i="9"/>
  <c r="E2" i="9"/>
  <c r="G3" i="8"/>
  <c r="H3" i="8"/>
  <c r="I3" i="8"/>
  <c r="J3" i="8"/>
  <c r="G4" i="8"/>
  <c r="H4" i="8"/>
  <c r="I4" i="8"/>
  <c r="J4" i="8"/>
  <c r="G5" i="8"/>
  <c r="H5" i="8"/>
  <c r="I5" i="8"/>
  <c r="J5" i="8"/>
  <c r="G6" i="8"/>
  <c r="H6" i="8"/>
  <c r="I6" i="8"/>
  <c r="J6" i="8"/>
  <c r="J2" i="8"/>
  <c r="I2" i="8"/>
  <c r="H2" i="8"/>
  <c r="G2" i="8"/>
  <c r="A3" i="10"/>
  <c r="A4" i="10"/>
  <c r="A5" i="10"/>
  <c r="A6" i="10"/>
  <c r="A7" i="10"/>
  <c r="A2" i="10"/>
  <c r="A3" i="9"/>
  <c r="A4" i="9"/>
  <c r="A5" i="9"/>
  <c r="A6" i="9"/>
  <c r="A7" i="9"/>
  <c r="A8" i="9"/>
  <c r="A2" i="9"/>
  <c r="A3" i="8"/>
  <c r="A4" i="8"/>
  <c r="A5" i="8"/>
  <c r="A6" i="8"/>
  <c r="A2" i="8"/>
  <c r="D38" i="12" s="1"/>
  <c r="B38" i="20" s="1"/>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2" i="3"/>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2" i="6"/>
  <c r="A32" i="4"/>
  <c r="A33" i="4"/>
  <c r="A34" i="4"/>
  <c r="A35" i="4"/>
  <c r="A36" i="4"/>
  <c r="A37" i="4"/>
  <c r="A38" i="4"/>
  <c r="A39" i="4"/>
  <c r="A40" i="4"/>
  <c r="A41" i="4"/>
  <c r="A42" i="4"/>
  <c r="A43" i="4"/>
  <c r="A44" i="4"/>
  <c r="A45" i="4"/>
  <c r="A46" i="4"/>
  <c r="A47" i="4"/>
  <c r="A48" i="4"/>
  <c r="A49" i="4"/>
  <c r="A50" i="4"/>
  <c r="A51" i="4"/>
  <c r="A52" i="4"/>
  <c r="A53" i="4"/>
  <c r="A54" i="4"/>
  <c r="A55" i="4"/>
  <c r="A56"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2" i="4"/>
  <c r="H9" i="26" l="1"/>
  <c r="I9" i="26"/>
  <c r="F9" i="26"/>
  <c r="E8" i="26"/>
  <c r="E9" i="26"/>
  <c r="D8" i="26"/>
  <c r="D9" i="26"/>
  <c r="D39" i="12"/>
  <c r="B39" i="20" s="1"/>
  <c r="G39" i="20" s="1"/>
  <c r="O39" i="20" s="1"/>
  <c r="K44" i="20"/>
  <c r="L38" i="20"/>
  <c r="K38" i="20"/>
  <c r="N42" i="20"/>
  <c r="M42" i="20"/>
  <c r="H39" i="20"/>
  <c r="I39" i="20"/>
  <c r="J39" i="20"/>
  <c r="E39" i="20"/>
  <c r="F39" i="20"/>
  <c r="J38" i="20"/>
  <c r="E38" i="20"/>
  <c r="F38" i="20"/>
  <c r="H38" i="20"/>
  <c r="G38" i="20"/>
  <c r="O38" i="20" s="1"/>
  <c r="I38" i="20"/>
  <c r="D37" i="12"/>
  <c r="B37" i="20" s="1"/>
  <c r="G37" i="20" s="1"/>
  <c r="O37" i="20" s="1"/>
  <c r="D41" i="12"/>
  <c r="B41" i="20" s="1"/>
  <c r="G41" i="20" s="1"/>
  <c r="O41" i="20" s="1"/>
  <c r="D42" i="12"/>
  <c r="B42" i="20" s="1"/>
  <c r="F42" i="20" s="1"/>
  <c r="D43" i="12"/>
  <c r="B43" i="20" s="1"/>
  <c r="G43" i="20" s="1"/>
  <c r="O43" i="20" s="1"/>
  <c r="N43" i="20"/>
  <c r="D40" i="12"/>
  <c r="B40" i="20" s="1"/>
  <c r="M43" i="20"/>
  <c r="N37" i="20"/>
  <c r="D44" i="12"/>
  <c r="B44" i="20" s="1"/>
  <c r="L43" i="20"/>
  <c r="M37" i="20"/>
  <c r="L37" i="20"/>
  <c r="L44" i="20"/>
  <c r="N40" i="20"/>
  <c r="L42" i="20"/>
  <c r="N41" i="20"/>
  <c r="M41" i="20"/>
  <c r="L41" i="20"/>
  <c r="M40" i="20"/>
  <c r="L40" i="20"/>
  <c r="N39" i="20"/>
  <c r="M39" i="20"/>
  <c r="N44" i="20"/>
  <c r="L39" i="20"/>
  <c r="N38" i="20"/>
  <c r="D36" i="12"/>
  <c r="B36" i="20" s="1"/>
  <c r="D22" i="12"/>
  <c r="D16" i="12"/>
  <c r="D31" i="12"/>
  <c r="D21" i="12"/>
  <c r="D15" i="12"/>
  <c r="D32" i="12"/>
  <c r="D26" i="12"/>
  <c r="D20" i="12"/>
  <c r="D27" i="12"/>
  <c r="D33" i="12"/>
  <c r="D25" i="12"/>
  <c r="D19" i="12"/>
  <c r="D28" i="12"/>
  <c r="D34" i="12"/>
  <c r="D24" i="12"/>
  <c r="D18" i="12"/>
  <c r="D29" i="12"/>
  <c r="D35" i="12"/>
  <c r="D23" i="12"/>
  <c r="D17" i="12"/>
  <c r="D30" i="12"/>
  <c r="I7" i="26"/>
  <c r="G7" i="26"/>
  <c r="F7" i="26"/>
  <c r="I8" i="26"/>
  <c r="E7" i="26"/>
  <c r="G8" i="26"/>
  <c r="D9" i="25"/>
  <c r="E11" i="25"/>
  <c r="K8" i="25"/>
  <c r="D11" i="25"/>
  <c r="J8" i="25"/>
  <c r="H7" i="25"/>
  <c r="K9" i="25"/>
  <c r="I8" i="25"/>
  <c r="G7" i="25"/>
  <c r="J9" i="25"/>
  <c r="H8" i="25"/>
  <c r="F7" i="25"/>
  <c r="K10" i="25"/>
  <c r="I9" i="25"/>
  <c r="G8" i="25"/>
  <c r="E7" i="25"/>
  <c r="J10" i="25"/>
  <c r="H9" i="25"/>
  <c r="F8" i="25"/>
  <c r="K11" i="25"/>
  <c r="I10" i="25"/>
  <c r="G9" i="25"/>
  <c r="E8" i="25"/>
  <c r="N32" i="20"/>
  <c r="M32" i="20"/>
  <c r="L32" i="20"/>
  <c r="M17" i="20"/>
  <c r="L17" i="20"/>
  <c r="K17" i="20"/>
  <c r="N8" i="20"/>
  <c r="L8" i="20"/>
  <c r="K27" i="20"/>
  <c r="M29" i="20"/>
  <c r="M8" i="20"/>
  <c r="L29" i="20"/>
  <c r="N20" i="20"/>
  <c r="K29" i="20"/>
  <c r="M20" i="20"/>
  <c r="L20" i="20"/>
  <c r="L16" i="20"/>
  <c r="K16" i="20"/>
  <c r="N30" i="20"/>
  <c r="N18" i="20"/>
  <c r="N31" i="20"/>
  <c r="L30" i="20"/>
  <c r="M18" i="20"/>
  <c r="M30" i="20"/>
  <c r="M31" i="20"/>
  <c r="N19" i="20"/>
  <c r="L18" i="20"/>
  <c r="K15" i="20"/>
  <c r="L31" i="20"/>
  <c r="M19" i="20"/>
  <c r="N7" i="20"/>
  <c r="L19" i="20"/>
  <c r="M7" i="20"/>
  <c r="L7" i="20"/>
  <c r="L28" i="20"/>
  <c r="K28" i="20"/>
  <c r="M2" i="20"/>
  <c r="N9" i="20"/>
  <c r="N22" i="20"/>
  <c r="M21" i="20"/>
  <c r="N10" i="20"/>
  <c r="M9" i="20"/>
  <c r="N21" i="20"/>
  <c r="M34" i="20"/>
  <c r="N23" i="20"/>
  <c r="M22" i="20"/>
  <c r="L21" i="20"/>
  <c r="N11" i="20"/>
  <c r="M10" i="20"/>
  <c r="L9" i="20"/>
  <c r="M23" i="20"/>
  <c r="N12" i="20"/>
  <c r="M11" i="20"/>
  <c r="L10" i="20"/>
  <c r="N33" i="20"/>
  <c r="N34" i="20"/>
  <c r="N24" i="20"/>
  <c r="M36" i="20"/>
  <c r="K22" i="20"/>
  <c r="N13" i="20"/>
  <c r="L33" i="20"/>
  <c r="N36" i="20"/>
  <c r="M12" i="20"/>
  <c r="L36" i="20"/>
  <c r="K35" i="20"/>
  <c r="N26" i="20"/>
  <c r="M25" i="20"/>
  <c r="L24" i="20"/>
  <c r="K23" i="20"/>
  <c r="N14" i="20"/>
  <c r="M13" i="20"/>
  <c r="L12" i="20"/>
  <c r="K11" i="20"/>
  <c r="K33" i="20"/>
  <c r="K34" i="20"/>
  <c r="M24" i="20"/>
  <c r="N27" i="20"/>
  <c r="M26" i="20"/>
  <c r="L25" i="20"/>
  <c r="N15" i="20"/>
  <c r="M14" i="20"/>
  <c r="L13" i="20"/>
  <c r="M35" i="20"/>
  <c r="L35" i="20"/>
  <c r="N25" i="20"/>
  <c r="N28" i="20"/>
  <c r="M27" i="20"/>
  <c r="L26" i="20"/>
  <c r="N16" i="20"/>
  <c r="M15" i="20"/>
  <c r="L14" i="20"/>
  <c r="D7" i="12"/>
  <c r="D11" i="12"/>
  <c r="D10" i="12"/>
  <c r="D9" i="12"/>
  <c r="D8" i="12"/>
  <c r="D12" i="12"/>
  <c r="D14" i="12"/>
  <c r="D13" i="12"/>
  <c r="E8" i="14"/>
  <c r="E3" i="14"/>
  <c r="E7" i="13"/>
  <c r="E6" i="14"/>
  <c r="E6" i="13"/>
  <c r="E5" i="13"/>
  <c r="E5" i="14"/>
  <c r="E2" i="13"/>
  <c r="E4" i="13"/>
  <c r="E3" i="13"/>
  <c r="E4" i="14"/>
  <c r="E7" i="14"/>
  <c r="E2" i="14"/>
  <c r="E8" i="13"/>
  <c r="D4" i="13"/>
  <c r="D6" i="13"/>
  <c r="D5" i="13"/>
  <c r="D8" i="13"/>
  <c r="D3" i="13"/>
  <c r="D7" i="13"/>
  <c r="D2" i="12"/>
  <c r="D5" i="12"/>
  <c r="K2" i="20"/>
  <c r="D4" i="12"/>
  <c r="L2" i="20"/>
  <c r="N3" i="20"/>
  <c r="D3" i="12"/>
  <c r="M3" i="20"/>
  <c r="N2" i="20"/>
  <c r="L3" i="20"/>
  <c r="D6" i="12"/>
  <c r="L4" i="20"/>
  <c r="K4" i="20"/>
  <c r="L6" i="20"/>
  <c r="K5" i="20"/>
  <c r="K6" i="20"/>
  <c r="N4" i="20"/>
  <c r="N6" i="20"/>
  <c r="L5" i="20"/>
  <c r="N5" i="20"/>
  <c r="G42" i="20" l="1"/>
  <c r="O42" i="20" s="1"/>
  <c r="F37" i="20"/>
  <c r="B31" i="20"/>
  <c r="H31" i="20" s="1"/>
  <c r="F43" i="20"/>
  <c r="H36" i="20"/>
  <c r="I36" i="20"/>
  <c r="J36" i="20"/>
  <c r="H44" i="20"/>
  <c r="I44" i="20"/>
  <c r="J44" i="20"/>
  <c r="E44" i="20"/>
  <c r="F44" i="20"/>
  <c r="G44" i="20"/>
  <c r="O44" i="20" s="1"/>
  <c r="H40" i="20"/>
  <c r="I40" i="20"/>
  <c r="J40" i="20"/>
  <c r="G40" i="20"/>
  <c r="O40" i="20" s="1"/>
  <c r="E40" i="20"/>
  <c r="F40" i="20"/>
  <c r="E43" i="20"/>
  <c r="H43" i="20"/>
  <c r="I43" i="20"/>
  <c r="J43" i="20"/>
  <c r="E42" i="20"/>
  <c r="J42" i="20"/>
  <c r="H42" i="20"/>
  <c r="I42" i="20"/>
  <c r="F41" i="20"/>
  <c r="E41" i="20"/>
  <c r="H41" i="20"/>
  <c r="I41" i="20"/>
  <c r="J41" i="20"/>
  <c r="E37" i="20"/>
  <c r="H37" i="20"/>
  <c r="I37" i="20"/>
  <c r="J37" i="20"/>
  <c r="F36" i="20"/>
  <c r="G36" i="20"/>
  <c r="O36" i="20" s="1"/>
  <c r="E36" i="20"/>
  <c r="B10" i="20"/>
  <c r="B33" i="20"/>
  <c r="B6" i="20"/>
  <c r="B11" i="20"/>
  <c r="B30" i="20"/>
  <c r="B27" i="20"/>
  <c r="B17" i="20"/>
  <c r="B20" i="20"/>
  <c r="B23" i="20"/>
  <c r="B26" i="20"/>
  <c r="B7" i="20"/>
  <c r="B3" i="20"/>
  <c r="B35" i="20"/>
  <c r="B32" i="20"/>
  <c r="B29" i="20"/>
  <c r="B15" i="20"/>
  <c r="B18" i="20"/>
  <c r="B21" i="20"/>
  <c r="B24" i="20"/>
  <c r="B13" i="20"/>
  <c r="B14" i="20"/>
  <c r="B34" i="20"/>
  <c r="B16" i="20"/>
  <c r="B12" i="20"/>
  <c r="B28" i="20"/>
  <c r="B22" i="20"/>
  <c r="B4" i="20"/>
  <c r="B5" i="20"/>
  <c r="B19" i="20"/>
  <c r="B2" i="20"/>
  <c r="B8" i="20"/>
  <c r="B9" i="20"/>
  <c r="B25" i="20"/>
  <c r="D3" i="26"/>
  <c r="F3" i="26"/>
  <c r="E3" i="26"/>
  <c r="G3" i="26"/>
  <c r="H3" i="26"/>
  <c r="B3" i="25"/>
  <c r="C3" i="25"/>
  <c r="B5" i="25"/>
  <c r="C5" i="25"/>
  <c r="C2" i="25"/>
  <c r="B2" i="25"/>
  <c r="B4" i="25"/>
  <c r="C4" i="25"/>
  <c r="C6" i="25"/>
  <c r="B6" i="25"/>
  <c r="G31" i="20" l="1"/>
  <c r="O31" i="20" s="1"/>
  <c r="F31" i="20"/>
  <c r="E31" i="20"/>
  <c r="I31" i="20"/>
  <c r="J31" i="20"/>
  <c r="H32" i="20"/>
  <c r="I32" i="20"/>
  <c r="J32" i="20"/>
  <c r="H9" i="20"/>
  <c r="I9" i="20"/>
  <c r="J9" i="20"/>
  <c r="H24" i="20"/>
  <c r="I24" i="20"/>
  <c r="J24" i="20"/>
  <c r="H12" i="20"/>
  <c r="I12" i="20"/>
  <c r="J12" i="20"/>
  <c r="H28" i="20"/>
  <c r="I28" i="20"/>
  <c r="J28" i="20"/>
  <c r="H35" i="20"/>
  <c r="I35" i="20"/>
  <c r="J35" i="20"/>
  <c r="H27" i="20"/>
  <c r="I27" i="20"/>
  <c r="J27" i="20"/>
  <c r="H19" i="20"/>
  <c r="I19" i="20"/>
  <c r="J19" i="20"/>
  <c r="H7" i="20"/>
  <c r="I7" i="20"/>
  <c r="J7" i="20"/>
  <c r="J30" i="20"/>
  <c r="H30" i="20"/>
  <c r="I30" i="20"/>
  <c r="J22" i="20"/>
  <c r="H22" i="20"/>
  <c r="I22" i="20"/>
  <c r="J2" i="20"/>
  <c r="I2" i="20"/>
  <c r="H2" i="20"/>
  <c r="H16" i="20"/>
  <c r="I16" i="20"/>
  <c r="J16" i="20"/>
  <c r="J18" i="20"/>
  <c r="H18" i="20"/>
  <c r="I18" i="20"/>
  <c r="H8" i="20"/>
  <c r="I8" i="20"/>
  <c r="J8" i="20"/>
  <c r="H5" i="20"/>
  <c r="I5" i="20"/>
  <c r="J5" i="20"/>
  <c r="J10" i="20"/>
  <c r="H10" i="20"/>
  <c r="I10" i="20"/>
  <c r="H34" i="20"/>
  <c r="J34" i="20"/>
  <c r="I34" i="20"/>
  <c r="H15" i="20"/>
  <c r="I15" i="20"/>
  <c r="J15" i="20"/>
  <c r="J26" i="20"/>
  <c r="H26" i="20"/>
  <c r="I26" i="20"/>
  <c r="H11" i="20"/>
  <c r="I11" i="20"/>
  <c r="J11" i="20"/>
  <c r="H21" i="20"/>
  <c r="I21" i="20"/>
  <c r="J21" i="20"/>
  <c r="H4" i="20"/>
  <c r="I4" i="20"/>
  <c r="J4" i="20"/>
  <c r="H29" i="20"/>
  <c r="I29" i="20"/>
  <c r="J29" i="20"/>
  <c r="H6" i="20"/>
  <c r="I6" i="20"/>
  <c r="J6" i="20"/>
  <c r="H20" i="20"/>
  <c r="I20" i="20"/>
  <c r="J20" i="20"/>
  <c r="H17" i="20"/>
  <c r="I17" i="20"/>
  <c r="J17" i="20"/>
  <c r="H3" i="20"/>
  <c r="I3" i="20"/>
  <c r="J3" i="20"/>
  <c r="H25" i="20"/>
  <c r="I25" i="20"/>
  <c r="J25" i="20"/>
  <c r="J14" i="20"/>
  <c r="H14" i="20"/>
  <c r="I14" i="20"/>
  <c r="H23" i="20"/>
  <c r="I23" i="20"/>
  <c r="J23" i="20"/>
  <c r="H13" i="20"/>
  <c r="I13" i="20"/>
  <c r="J13" i="20"/>
  <c r="H33" i="20"/>
  <c r="I33" i="20"/>
  <c r="J33" i="20"/>
  <c r="G28" i="20"/>
  <c r="O28" i="20" s="1"/>
  <c r="F28" i="20"/>
  <c r="F35" i="20"/>
  <c r="G35" i="20"/>
  <c r="O35" i="20" s="1"/>
  <c r="G3" i="20"/>
  <c r="O3" i="20" s="1"/>
  <c r="F3" i="20"/>
  <c r="F30" i="20"/>
  <c r="G30" i="20"/>
  <c r="O30" i="20" s="1"/>
  <c r="F8" i="20"/>
  <c r="G8" i="20"/>
  <c r="O8" i="20" s="1"/>
  <c r="F12" i="20"/>
  <c r="G12" i="20"/>
  <c r="O12" i="20" s="1"/>
  <c r="F17" i="20"/>
  <c r="G17" i="20"/>
  <c r="O17" i="20" s="1"/>
  <c r="F19" i="20"/>
  <c r="G19" i="20"/>
  <c r="O19" i="20" s="1"/>
  <c r="F5" i="20"/>
  <c r="G5" i="20"/>
  <c r="F26" i="20"/>
  <c r="G26" i="20"/>
  <c r="O26" i="20" s="1"/>
  <c r="F11" i="20"/>
  <c r="G11" i="20"/>
  <c r="O11" i="20" s="1"/>
  <c r="F21" i="20"/>
  <c r="G21" i="20"/>
  <c r="O21" i="20" s="1"/>
  <c r="G16" i="20"/>
  <c r="O16" i="20" s="1"/>
  <c r="F16" i="20"/>
  <c r="F18" i="20"/>
  <c r="G18" i="20"/>
  <c r="O18" i="20" s="1"/>
  <c r="F34" i="20"/>
  <c r="G34" i="20"/>
  <c r="O34" i="20" s="1"/>
  <c r="F25" i="20"/>
  <c r="G25" i="20"/>
  <c r="O25" i="20" s="1"/>
  <c r="G4" i="20"/>
  <c r="O4" i="20" s="1"/>
  <c r="F4" i="20"/>
  <c r="F29" i="20"/>
  <c r="G29" i="20"/>
  <c r="O29" i="20" s="1"/>
  <c r="F10" i="20"/>
  <c r="G10" i="20"/>
  <c r="O10" i="20" s="1"/>
  <c r="G15" i="20"/>
  <c r="O15" i="20" s="1"/>
  <c r="F15" i="20"/>
  <c r="F23" i="20"/>
  <c r="G23" i="20"/>
  <c r="O23" i="20" s="1"/>
  <c r="F6" i="20"/>
  <c r="G6" i="20"/>
  <c r="O6" i="20" s="1"/>
  <c r="G27" i="20"/>
  <c r="O27" i="20" s="1"/>
  <c r="F27" i="20"/>
  <c r="G2" i="20"/>
  <c r="O2" i="20" s="1"/>
  <c r="F2" i="20"/>
  <c r="F13" i="20"/>
  <c r="G13" i="20"/>
  <c r="O13" i="20" s="1"/>
  <c r="F24" i="20"/>
  <c r="G24" i="20"/>
  <c r="O24" i="20" s="1"/>
  <c r="F7" i="20"/>
  <c r="G7" i="20"/>
  <c r="O7" i="20" s="1"/>
  <c r="F14" i="20"/>
  <c r="G14" i="20"/>
  <c r="O14" i="20" s="1"/>
  <c r="F33" i="20"/>
  <c r="G33" i="20"/>
  <c r="O33" i="20" s="1"/>
  <c r="F9" i="20"/>
  <c r="G9" i="20"/>
  <c r="O9" i="20" s="1"/>
  <c r="F22" i="20"/>
  <c r="G22" i="20"/>
  <c r="O22" i="20" s="1"/>
  <c r="F32" i="20"/>
  <c r="G32" i="20"/>
  <c r="O32" i="20" s="1"/>
  <c r="F20" i="20"/>
  <c r="G20" i="20"/>
  <c r="O20" i="20" s="1"/>
  <c r="E21" i="20"/>
  <c r="E3" i="20"/>
  <c r="E16" i="20"/>
  <c r="E7" i="20"/>
  <c r="E30" i="20"/>
  <c r="E18" i="20"/>
  <c r="E19" i="20"/>
  <c r="E34" i="20"/>
  <c r="E15" i="20"/>
  <c r="E26" i="20"/>
  <c r="E11" i="20"/>
  <c r="E4" i="20"/>
  <c r="E29" i="20"/>
  <c r="E12" i="20"/>
  <c r="E14" i="20"/>
  <c r="E23" i="20"/>
  <c r="E6" i="20"/>
  <c r="E5" i="20"/>
  <c r="E22" i="20"/>
  <c r="E32" i="20"/>
  <c r="E20" i="20"/>
  <c r="E33" i="20"/>
  <c r="E25" i="20"/>
  <c r="E9" i="20"/>
  <c r="E24" i="20"/>
  <c r="E35" i="20"/>
  <c r="O5" i="20"/>
  <c r="E13" i="20"/>
  <c r="E8" i="20"/>
  <c r="E28" i="20"/>
  <c r="E17" i="20"/>
  <c r="E2" i="20"/>
  <c r="E27" i="20"/>
  <c r="E10" i="20"/>
  <c r="I3" i="26"/>
  <c r="D4" i="25"/>
  <c r="G4" i="25"/>
  <c r="I4" i="25"/>
  <c r="F4" i="25"/>
  <c r="E4" i="25"/>
  <c r="J4" i="25"/>
  <c r="H4" i="25"/>
  <c r="K4" i="25"/>
  <c r="D3" i="25"/>
  <c r="I3" i="25"/>
  <c r="H3" i="25"/>
  <c r="E3" i="25"/>
  <c r="G3" i="25"/>
  <c r="K3" i="25"/>
  <c r="J3" i="25"/>
  <c r="F3" i="25"/>
  <c r="D2" i="25"/>
  <c r="J2" i="25"/>
  <c r="E2" i="25"/>
  <c r="K2" i="25"/>
  <c r="G2" i="25"/>
  <c r="F2" i="25"/>
  <c r="H2" i="25"/>
  <c r="I2" i="25"/>
  <c r="H6" i="26"/>
  <c r="I6" i="26"/>
  <c r="D6" i="26"/>
  <c r="G6" i="26"/>
  <c r="F6" i="26"/>
  <c r="E6" i="26"/>
  <c r="F5" i="25"/>
  <c r="H5" i="25"/>
  <c r="D5" i="25"/>
  <c r="K5" i="25"/>
  <c r="G5" i="25"/>
  <c r="J5" i="25"/>
  <c r="E5" i="25"/>
  <c r="I5" i="25"/>
  <c r="F5" i="26"/>
  <c r="G5" i="26"/>
  <c r="E5" i="26"/>
  <c r="D5" i="26"/>
  <c r="H4" i="26"/>
  <c r="I4" i="26"/>
  <c r="E2" i="26"/>
  <c r="G2" i="26"/>
  <c r="D2" i="26"/>
  <c r="F2" i="26"/>
  <c r="H2" i="26"/>
  <c r="I2" i="26"/>
  <c r="H6" i="25"/>
  <c r="D6" i="25"/>
  <c r="J6" i="25"/>
  <c r="E6" i="25"/>
  <c r="G6" i="25"/>
  <c r="K6" i="25"/>
  <c r="I6" i="25"/>
  <c r="F6" i="25"/>
  <c r="H5" i="26"/>
  <c r="I5" i="26"/>
  <c r="F4" i="26"/>
  <c r="E4" i="26"/>
  <c r="D4" i="26"/>
  <c r="G4" i="26"/>
</calcChain>
</file>

<file path=xl/sharedStrings.xml><?xml version="1.0" encoding="utf-8"?>
<sst xmlns="http://schemas.openxmlformats.org/spreadsheetml/2006/main" count="2173" uniqueCount="723">
  <si>
    <t>ID Cost Pool Taxonomy Human Readable</t>
  </si>
  <si>
    <t>ID Cost Pool Taxonomy</t>
  </si>
  <si>
    <t>Cost Pool</t>
  </si>
  <si>
    <t>Cost Sub-Pool</t>
  </si>
  <si>
    <t>Expense Type</t>
  </si>
  <si>
    <t>Description</t>
  </si>
  <si>
    <t>Change from v3.0</t>
  </si>
  <si>
    <t>Internal Labor</t>
  </si>
  <si>
    <t>Expense</t>
  </si>
  <si>
    <t>OpEx</t>
  </si>
  <si>
    <t>Employee wages, benefits, expenses &amp; occupancy.</t>
  </si>
  <si>
    <t>same</t>
  </si>
  <si>
    <t>External Labor</t>
  </si>
  <si>
    <t>External contractor fees, travel &amp; expenses.</t>
  </si>
  <si>
    <t>Outside Services</t>
  </si>
  <si>
    <t>Consulting</t>
  </si>
  <si>
    <t>External consulting project-based services.</t>
  </si>
  <si>
    <t>Managed Service Providers</t>
  </si>
  <si>
    <t>External managed service providers.</t>
  </si>
  <si>
    <t>Cloud Service Providers</t>
  </si>
  <si>
    <t>External public cloud service providers including IaaS, PaaS and SaaS.</t>
  </si>
  <si>
    <t>Hardware</t>
  </si>
  <si>
    <t>Hardware expense of non-capitalized purchases (e.g. spare parts, consumables or equipment below capitalization threshold).</t>
  </si>
  <si>
    <t>Lease</t>
  </si>
  <si>
    <t>Hardware lease expenditures (e.g. hardware purchased through a supplier or financial services leasing arrangement).</t>
  </si>
  <si>
    <t>Maintenance &amp; Support</t>
  </si>
  <si>
    <t>Hardware maintenance and support expenditures.</t>
  </si>
  <si>
    <t>Depreciation &amp; Amortization</t>
  </si>
  <si>
    <t>Hardware depreciation of capitalized purchases.</t>
  </si>
  <si>
    <t>Software</t>
  </si>
  <si>
    <t>Software expense of non-capitalized software purchases.</t>
  </si>
  <si>
    <t>Licensing</t>
  </si>
  <si>
    <t>Software license, support and maintenance expenditures for the use of non-SaaS provided software.  SaaS subscriptions belong under Outside Services &gt; Cloud Service Providers</t>
  </si>
  <si>
    <t>Software maintenance and support expenditures.</t>
  </si>
  <si>
    <t>Software depreciation of capitalized software license purchases &amp; software development efforts.</t>
  </si>
  <si>
    <t>Facilities &amp; Power</t>
  </si>
  <si>
    <t>Data center space, power, security and other operating expenses (e.g. co-location facility services, electricity, water, etc.)</t>
  </si>
  <si>
    <t>Data center lease expenditures.</t>
  </si>
  <si>
    <t>Data center maintenace &amp; support expenditures.</t>
  </si>
  <si>
    <t>Data center depreciation of facility build and lease hold improvements (e.g. raised floor investments, power/PDU infrastructure, rack build-out).</t>
  </si>
  <si>
    <t>Telecom</t>
  </si>
  <si>
    <t>Voice and data network connectivity expenses including circuit and usage expenditures.</t>
  </si>
  <si>
    <t>Telecom lease expenditures.</t>
  </si>
  <si>
    <t>Telecom maintenance &amp; support expenditures.</t>
  </si>
  <si>
    <t>Depreciation/amortization of any capitalized telecom expenditures; typically, this will show up under Hardware or Facilities depreciation/amortization</t>
  </si>
  <si>
    <t>Other</t>
  </si>
  <si>
    <t>Miscellaneous or non-standard expenses.</t>
  </si>
  <si>
    <t>Internal Services</t>
  </si>
  <si>
    <t>Shared Services</t>
  </si>
  <si>
    <t xml:space="preserve">Miscellaneous charges received from other internal shared services groups (e.g., HR service fees from the HR department). Real estate management fees for space and power should be included in the Facilities and Power cost pool. </t>
  </si>
  <si>
    <t>Capital</t>
  </si>
  <si>
    <t>CapEx</t>
  </si>
  <si>
    <t>Capitalized labor (internal employees)</t>
  </si>
  <si>
    <t>Capitalized labor (external contractors)</t>
  </si>
  <si>
    <t>Capitalized hardware expenditures</t>
  </si>
  <si>
    <t>Capitalized software expenditures</t>
  </si>
  <si>
    <t>Capitalized services</t>
  </si>
  <si>
    <t>Capitalized leasehold improvements</t>
  </si>
  <si>
    <t xml:space="preserve">Capitalized telecom expenditures </t>
  </si>
  <si>
    <t>ID IT Tower Taxonomy Human Readable</t>
  </si>
  <si>
    <t>ID IT Tower Taxonomy</t>
  </si>
  <si>
    <t>ATUM Version</t>
  </si>
  <si>
    <t>IT Resource Tower Name</t>
  </si>
  <si>
    <t>IT Resource Sub-Tower Name</t>
  </si>
  <si>
    <t>Delivery</t>
  </si>
  <si>
    <t>IT Sub-Tower Element</t>
  </si>
  <si>
    <t>Unit of Measure</t>
  </si>
  <si>
    <t>Purpose</t>
  </si>
  <si>
    <t>v4.0</t>
  </si>
  <si>
    <t>Application</t>
  </si>
  <si>
    <t>Application Development</t>
  </si>
  <si>
    <t>Development; QA</t>
  </si>
  <si>
    <t>Resources involved with the analysis, design, development, code, test and release packaging services associated with application development projects. Optional Level 3 categories include: Development, QA</t>
  </si>
  <si>
    <t>FTE-Hrs</t>
  </si>
  <si>
    <t>Delivering Business and Technology Change</t>
  </si>
  <si>
    <t>Application Support &amp; Operations</t>
  </si>
  <si>
    <t>The operations, support, fix and minor enhancements associated with existing applications.</t>
  </si>
  <si>
    <t>Delivering Business Capabilities</t>
  </si>
  <si>
    <t>Business Software</t>
  </si>
  <si>
    <t>Software expenditures including licensing, maintenance and support related to off-the-shelf software purchases.</t>
  </si>
  <si>
    <t>Software Apps</t>
  </si>
  <si>
    <t>Public Cloud</t>
  </si>
  <si>
    <t>Public Cloud Software</t>
  </si>
  <si>
    <t>Business software delivered as a service (e.g. Software as a Service, SaaS)</t>
  </si>
  <si>
    <t>Compute</t>
  </si>
  <si>
    <t>Converged Infrastructure</t>
  </si>
  <si>
    <t>Purpose-built appliances that provide compute, storage and network capabilities in one box.</t>
  </si>
  <si>
    <t>Appliances</t>
  </si>
  <si>
    <t>High Performance Computing</t>
  </si>
  <si>
    <t>High-Performance Computing (HPC) is used for solving complex computational problems through massive concurrent use of computing resources and parallel processing techniques. HPC technology is applied in areas such as scientific and industrial research, product engineering and development, and complex business modeling, simulation and analysis. HPC hardware and software technologies are specialized and optimized for massively parallel computing and processing vast amounts of data.</t>
  </si>
  <si>
    <t xml:space="preserve">Mainframe </t>
  </si>
  <si>
    <t>Traditional mainframe computers and operations running legacy operating systems.</t>
  </si>
  <si>
    <t>Configured MIPS</t>
  </si>
  <si>
    <t>Midrange</t>
  </si>
  <si>
    <t>Servers running IBM AS/400 platform including hardware, software, labor and support services.</t>
  </si>
  <si>
    <t>Servers</t>
  </si>
  <si>
    <t>Windows; Linux</t>
  </si>
  <si>
    <t>Physical and virtual servers running a version of Microsoft's Windows Server or the Linux operating system; includes hardware, software, labor and support services. Optional Level 3 categories include: Windows, Linux. and Public Cloud Compute.</t>
  </si>
  <si>
    <t>Logical Servers</t>
  </si>
  <si>
    <t>Public Cloud Compute</t>
  </si>
  <si>
    <t>Compute as a Service delivered via public cloud, 3rd party providers.</t>
  </si>
  <si>
    <t>Instance Hours</t>
  </si>
  <si>
    <t>Unix</t>
  </si>
  <si>
    <t>Servers running vendor-specific, proprietary Unix operating systems (e.g., IBM AIX, Sun Solaris, HP UX); includes hardware, software, labor and support services.</t>
  </si>
  <si>
    <t>Data Center</t>
  </si>
  <si>
    <t>Enterprise Data Center</t>
  </si>
  <si>
    <t>Purpose-built data center facilities that house and protect critical IT equipment including the space, power, environment controls, racks, cabling and "smart hand" support.</t>
  </si>
  <si>
    <t>kW-mo</t>
  </si>
  <si>
    <t>Ensuring IT Service and Continuity</t>
  </si>
  <si>
    <t>Other Facilities</t>
  </si>
  <si>
    <t>Computer rooms and MDF/IDF/telco closets that house IT equipment in corporate headquarters, call centers or other general purpose office buildings.</t>
  </si>
  <si>
    <t>Sq Ft</t>
  </si>
  <si>
    <t>Client Management</t>
  </si>
  <si>
    <t>Resources or “account managers” aligned with the lines of business to understand business needs, communicate IT products, services and status of IT projects.</t>
  </si>
  <si>
    <t>Tasks</t>
  </si>
  <si>
    <t>IT Service Management</t>
  </si>
  <si>
    <t>Resources involved with the incident, problem and change management activities as part of the IT Service Management process (excludes the Tier 1 help desk).</t>
  </si>
  <si>
    <t>Reviews</t>
  </si>
  <si>
    <t>Operations Center</t>
  </si>
  <si>
    <t>Centralized IT Operations Center resources including monitoring and intervention e.g., NOC (network operations center), GOC (global operations center).</t>
  </si>
  <si>
    <t>Public Cloud Operations</t>
  </si>
  <si>
    <t>Operations and support services delivered in connection with other IaaS and PaaS services.</t>
  </si>
  <si>
    <t>Program, Product &amp; Project Management</t>
  </si>
  <si>
    <t xml:space="preserve">Resources involved with managing and supporting IT related projects and/or continuous product development (e.g. Agile) across business and IT-driven initiatives.  </t>
  </si>
  <si>
    <t>End User</t>
  </si>
  <si>
    <t>Conferencing &amp; AV</t>
  </si>
  <si>
    <t>Audio and video conferencing equipment typically used in conference rooms and dedicated telepresence rooms to enable workforce communications.</t>
  </si>
  <si>
    <t>Users</t>
  </si>
  <si>
    <t>Enabling and Connecting Our Workforce</t>
  </si>
  <si>
    <t>Deskside Support</t>
  </si>
  <si>
    <t>Local support resources that provide on-site support for moves, adds, changes and hands on issue resolution.</t>
  </si>
  <si>
    <t>Personal Computers</t>
  </si>
  <si>
    <t>End User Software</t>
  </si>
  <si>
    <t>Productivity; Communication; Collaboration</t>
  </si>
  <si>
    <t>Client related software used to author, create, collaborate and share documents and other content. Examples include email, communications, messaging, word processing, spreadsheets, presentations, desktop publishing, graphics and others.  Optional Level 3 categories include Productivity; Communications; Collaboration.</t>
  </si>
  <si>
    <t>IT Help Desk</t>
  </si>
  <si>
    <t>Centralized Tier 1 help desk resources that handle user requests, answer questions and resolve issues.</t>
  </si>
  <si>
    <t>Contacts</t>
  </si>
  <si>
    <t>Mobile Devices</t>
  </si>
  <si>
    <t>Client compute tablets, smart phones (iOS, Android, Windows Mobile) and apps used by individuals to perform work.</t>
  </si>
  <si>
    <t>Devices</t>
  </si>
  <si>
    <t>Network Printers</t>
  </si>
  <si>
    <t>Printers located on or near users’ desktops. Examples include network connected personal printers, ink-jet printers, laser printers, departmental or copy-room printers. Only include network connected printers. Do not include printers connected to an end user computer.</t>
  </si>
  <si>
    <t>Workspace</t>
  </si>
  <si>
    <t>Client compute physical desktops, portable laptops, thin client machines, peripherals (including monitors, pointer devices and attached personal printers) used by individuals to perform work.</t>
  </si>
  <si>
    <t>Public Cloud Workspace</t>
  </si>
  <si>
    <t>Workspace as a Service delivered via public cloud, 3rd party providers.</t>
  </si>
  <si>
    <t>IT Management</t>
  </si>
  <si>
    <t>Enterprise Architecture</t>
  </si>
  <si>
    <t>Enterprise architecture services including business, information, application and technical architecture to drive standardization, integration and efficiency among business technology solutions.</t>
  </si>
  <si>
    <t>IT Finance</t>
  </si>
  <si>
    <t>Resources involved in the planning, budgeting, spend management and chargeback of IT expenditures and the costing of IT products and services.</t>
  </si>
  <si>
    <t>IT Management &amp; Strategic Planning</t>
  </si>
  <si>
    <t>IT management and administration resources; typically CIO, senior IT leaders and administrative support including centralized IT strategy and planning.</t>
  </si>
  <si>
    <t>IT Vendor Management</t>
  </si>
  <si>
    <t>Resources involved in the selection, contract management, oversight, performance management and general delivery of services by 3rd party vendors and external service providers.</t>
  </si>
  <si>
    <t>Network</t>
  </si>
  <si>
    <t>LAN/WAN</t>
  </si>
  <si>
    <t>LAN; WAN</t>
  </si>
  <si>
    <t>Physical and wireless local area network connecting equipment within the core data centers and connecting end users in office working areas to the organization's broader networks. Wide area network equipment, labor and support services directly connecting data centers, offices and third parties (excludes telecom and communication services). Optional Level 3 categories include: LAN, WAN.</t>
  </si>
  <si>
    <t>Public Cloud Network</t>
  </si>
  <si>
    <t>Network services delivered in connection with other IaaS and PaaS services.</t>
  </si>
  <si>
    <t>Data Transferred GB</t>
  </si>
  <si>
    <t>Transport</t>
  </si>
  <si>
    <t>Data Transport; Voice Transport</t>
  </si>
  <si>
    <t>Data network circuits and associated access facilities and services; includes dedicated and virtual data networks and internet access. Also includes usage associated with mobility and other data transit based on usage billing. Voice network circuits and associated access facilities and services. Also includes usage associated with standard telephone calls and 800 number service.  Both voice and data transport may include terrestrial and non-terrestrial (e.g., satellite) technologies.  Optional Level 3 categories include: Data, Voice.</t>
  </si>
  <si>
    <t>Voice</t>
  </si>
  <si>
    <t>Voice resources which enable or distribute voice services through on-premise equipment including PBX, VoIP, voicemail and handsets (excludes telecom and communication services).</t>
  </si>
  <si>
    <t>Handsets</t>
  </si>
  <si>
    <t>Output</t>
  </si>
  <si>
    <t>Central Print</t>
  </si>
  <si>
    <t>Central print services; often provided to support customer billing or customer documentation support processes. Unit of measure: page.</t>
  </si>
  <si>
    <t>Million Images</t>
  </si>
  <si>
    <t>Platform</t>
  </si>
  <si>
    <t>Database</t>
  </si>
  <si>
    <t>Distributed database services focused on the physical database (versus the logical design) including DBAs, DBMS, tools and operational support.</t>
  </si>
  <si>
    <t>Database Instances</t>
  </si>
  <si>
    <t>Public Cloud Database</t>
  </si>
  <si>
    <t>Database as a Service delivered via public cloud, 3rd party providers.</t>
  </si>
  <si>
    <t>Database Instance Hours</t>
  </si>
  <si>
    <t>Mainframe Database</t>
  </si>
  <si>
    <t>Mainframe database services focused on the physical database (versus the logical design) including the DBAs, DBMS, tools and operational support.</t>
  </si>
  <si>
    <t>Databases</t>
  </si>
  <si>
    <t>Mainframe Middleware</t>
  </si>
  <si>
    <t>Mainframe platform, application and system integration resources enabling cross application development, communications and information sharing.</t>
  </si>
  <si>
    <t>Middleware Instances</t>
  </si>
  <si>
    <t>Middleware</t>
  </si>
  <si>
    <t>Distributed platform, application and system integration resources enabling cross application development, communications and information sharing.</t>
  </si>
  <si>
    <t>Public Cloud Middleware</t>
  </si>
  <si>
    <t>Platform as a Service delivered via public cloud, 3rd party providers.</t>
  </si>
  <si>
    <t>Middleware Instance Hours</t>
  </si>
  <si>
    <t>Container Orchestration</t>
  </si>
  <si>
    <t>Tools and resources for managing the lifecycles of containers. Includes the control and automation of tasks such as provisioning and deployment of containers, maintaining availability, scaling up or removing containers to manage application loads, relocating containers, allocating resources for containers, and monitoring container and host health.</t>
  </si>
  <si>
    <t>Containers</t>
  </si>
  <si>
    <t>new sub-tower</t>
  </si>
  <si>
    <t>Big Data</t>
  </si>
  <si>
    <t>Systems and resources for integrating, managing and analyzing high volumes of low density, unstructured data that is received at high rates of velocity.</t>
  </si>
  <si>
    <t>Systems</t>
  </si>
  <si>
    <t>Security &amp; Compliance</t>
  </si>
  <si>
    <t>Compliance</t>
  </si>
  <si>
    <t>IT Compliance resources setting policy, establishing controls and measuring compliance to relevant legal and compliance requirements. Optional Level 3 categories include: Data Privacy.  The implementation actions defined by Compliance policy (e.g. implementing controls like multi-factor authentication) are not included in the Compliance sub-tower and are part of the respective towers where the actions take place (e.g. Compute, Storage, Network, Application, End User).</t>
  </si>
  <si>
    <t>Managed Systems</t>
  </si>
  <si>
    <t>Protecting Our Systems and Intellectual Property</t>
  </si>
  <si>
    <t>Disaster Recovery</t>
  </si>
  <si>
    <t>IT Disaster Recovery resources setting DR policy, establishing process &amp; means, dedicated failover facilities, performing DR testing. NOTE: DR designated equipment is included directly in its own sub-tower (e.g., extra servers for DR are included in Compute tower, etc.).  The implementation actions defined by Disaster Recovery policy (e.g. building DR servers) are not included in the Disaster &amp; Recovery sub-tower and are part of the respective towers where the actions take place (e.g. Compute, Storage, Network).</t>
  </si>
  <si>
    <t>Public Cloud Disaster Recovery</t>
  </si>
  <si>
    <t>Infrastructure as a service to enable disaster recovery capabilities.</t>
  </si>
  <si>
    <t>Security</t>
  </si>
  <si>
    <t>IT Security resources setting policy, establishing process &amp; means, measuring compliance and responding to security breaches. and providing real-time operational security such as vulnerability scanning, managing firewalls, intrusion prevention systems, and security information and event management (SIEM). Optional Level 3 categories include: Cyber Security. The implementation actions defined by security policies (e.g. mitigating security breaches by applying patches) are not included in the Security sub-tower and are part of the respective towers where the actions take place (e.g. Compute, Storage, Network).</t>
  </si>
  <si>
    <t>Public Cloud Security</t>
  </si>
  <si>
    <t>Security services delivered in connection with other IaaS and PaaS services.</t>
  </si>
  <si>
    <t>Storage</t>
  </si>
  <si>
    <t>Mainframe Offline Storage</t>
  </si>
  <si>
    <t>Any storage resources used for archive, backup &amp; recovery to support data loss, data corruption, disaster recovery and compliance requirements of the mainframe storage.</t>
  </si>
  <si>
    <t>Installed TB</t>
  </si>
  <si>
    <t>Managing Our Data</t>
  </si>
  <si>
    <t>Mainframe Online Storage</t>
  </si>
  <si>
    <t>Mainframe attached storage arrays and the associated equipment, software and labor to run and operate.</t>
  </si>
  <si>
    <t>Offline Storage</t>
  </si>
  <si>
    <t>Offline storage resources used for archive, backup &amp; recovery to support data loss, data corruption, disaster recovery and compliance requirements of the distributed storage.</t>
  </si>
  <si>
    <t>Public Cloud Archive</t>
  </si>
  <si>
    <t>Archive storage as a service delivered via public cloud, 3rd party providers.</t>
  </si>
  <si>
    <t>Data Stored GB</t>
  </si>
  <si>
    <t>Online Storage</t>
  </si>
  <si>
    <t>Central storage such as SAN, NAS and similar technologies for the distributed compute infrastructure; includes the equipment, software and labor to run and operate.  Optional Level 3 categories include: On-Premise, Public Cloud Storage.</t>
  </si>
  <si>
    <t>Public Cloud Storage</t>
  </si>
  <si>
    <t>Online storage as a service delivered via public cloud, 3rd party providers.</t>
  </si>
  <si>
    <t>ID Service Taxonomy Human Readable</t>
  </si>
  <si>
    <t>ID Service Taxonomy</t>
  </si>
  <si>
    <t>Service Type</t>
  </si>
  <si>
    <t>Service Category</t>
  </si>
  <si>
    <t xml:space="preserve">Service Name </t>
  </si>
  <si>
    <t>Service Definition</t>
  </si>
  <si>
    <t>Sample Service Offerings</t>
  </si>
  <si>
    <t>Representative Products</t>
  </si>
  <si>
    <t>Delivery Services</t>
  </si>
  <si>
    <t>Development</t>
  </si>
  <si>
    <t>Design &amp; Development</t>
  </si>
  <si>
    <t xml:space="preserve">Design and Development services provide the planning, design, programming, documenting, testing, and fixing involved in creating and maintaining a software product. </t>
  </si>
  <si>
    <t>Custom build; Package configuration; SaaS configuration</t>
  </si>
  <si>
    <t xml:space="preserve">System Integration </t>
  </si>
  <si>
    <t>Development services that link together different computing systems and software applications physically or functionally, to act as a coordinated whole. This can be accomplished across systems that reside within the enterprise's data centers as well as with SaaS services that reside in the provider's facilities.</t>
  </si>
  <si>
    <t>On-prem application integration; SaaS integration</t>
  </si>
  <si>
    <t>Modernization &amp; Migration</t>
  </si>
  <si>
    <t>Provides the planning, design, and architecture for moving from older, often legacy systems and platforms to newer, more modern systems and platforms. Includes the migration of data, including user accounts, user data, configuration data and other datasets needed for operations in the new environment.</t>
  </si>
  <si>
    <t>Application re-architecture; Infrastructure re-architecture; Data migration</t>
  </si>
  <si>
    <t>New Service Name</t>
  </si>
  <si>
    <t>Testing</t>
  </si>
  <si>
    <t>Testing services execute a program or application with the intent of finding errors or other defects. The investigations are conducted to provide stakeholders with information about the quality of the product or service and allow the business to understand the risks of software implementation. Testing may take multiple forms including functional, system, integration, performance and usability.</t>
  </si>
  <si>
    <t>Functional testing; Integration testing; Performance testing; Usability testing</t>
  </si>
  <si>
    <t>Operations</t>
  </si>
  <si>
    <t>Capacity Management</t>
  </si>
  <si>
    <t>Services which ensure that IT resources are right-sized to meet current and future business requirements in a cost-effective manner. Takes into account the expected demand from the business or consumer along with the availability and performance of existing capacity and projects future requirements. Capacity management occurs across data center, compute, storage, network and other IT resources.</t>
  </si>
  <si>
    <t>Storage capacity; Compute capacity; Data Center capacity</t>
  </si>
  <si>
    <t>Deployment &amp; Administration</t>
  </si>
  <si>
    <t xml:space="preserve">Includes the release management and software distribution services to deploy new and/or the most recent software version to the host servers or client computing devices. Also includes ongoing operating system (OS) support and patch management. </t>
  </si>
  <si>
    <t>Software distribution; Config administration; Patch mgmt</t>
  </si>
  <si>
    <t>Event Management</t>
  </si>
  <si>
    <t>Services to monitor resources and applications. Services that records API calls and delivers logs and insights. Services that provide log data consolidation, reporting and analysis to enable IT administrators and security personnel to understand asset utilization, user logins, and information access.</t>
  </si>
  <si>
    <t>Network monitoring; System monitoring; Application monitoring; Usage analytics; Logging analytics</t>
  </si>
  <si>
    <t>IT Service Management refers to the incident, problem and change management services necessary for IT to plan, deliver, operate and control the IT services offered to its customers.  Software tools and services for assessing, recording and managing asset configurations, such as server settings or network router tables.</t>
  </si>
  <si>
    <t>Incident mgmt; Problem mgmt; Change mgmt; Asset mgmt</t>
  </si>
  <si>
    <t>Scheduling</t>
  </si>
  <si>
    <t>Services involved in the execution of tasks required to operate an IT Service and are often automated using software tools that run batch or online tasks at specific times of the day, week, month or year.</t>
  </si>
  <si>
    <t>Batch processes, Ad Hoc processes</t>
  </si>
  <si>
    <t>Business Continuity &amp; Disaster Recovery</t>
  </si>
  <si>
    <t xml:space="preserve">Business Continuity ensures the continuous operation of the enterprise. Services include business impact assessments, business resiliency plans, disaster recovery capabilities and the associated exercise, testing, training and awareness to support people, process and technology recoveries in case of an incident. </t>
  </si>
  <si>
    <t>Business continuity policies; Business resiliency plans; DR procedures &amp; exercises; DR facilities; Office continuity facilities</t>
  </si>
  <si>
    <t>Governance, Risk &amp; Compliance</t>
  </si>
  <si>
    <t>IT Compliance services set policy, establish controls and measuring compliance to relevant legal and compliance requirements. Ensure risks are met, alignment with regulatory needs (SSAE16, HIPAA, PCI DSS, SOX, TRICARE etc.), Documented and communicated to business owners. Ensure third parties meet risk and security requirements.</t>
  </si>
  <si>
    <t>Policy mgmt; Policy tracking</t>
  </si>
  <si>
    <t>Identity &amp; Access Management</t>
  </si>
  <si>
    <t>Identity and access management (IAM) services set policy, business processes, establishes controls and provide technologies to facilitate the management of digital identities by ensuring individuals have the appropriate access to necessary systems at the right times.  Specific areas include authentication, identity management and identity governance &amp; administration.  Specific areas included: Authentication/Authorization, Identity Management, Identity Governance &amp; Administration, Privileged Access Management, and Certificate Management.</t>
  </si>
  <si>
    <t>Security Awareness</t>
  </si>
  <si>
    <t>Security awareness sets policy, procedures and provides corporate knowledge training to members of an organization to promote an understanding for all individuals regarding the protection of an organizations physical and digital assets.  Specific areas included:  Security Training, Security Advisory, and Security Policies and procedures.</t>
  </si>
  <si>
    <t>Cyber Security &amp; Incident Response</t>
  </si>
  <si>
    <t>Cybersecurity services provide policies, procedures and technologies to recognize existing and emerging threats as well as determine associated risk to ensure the organization has the appropriate defense and responses to each incident.  Specific areas included:  Cyber Security Monitoring and Security Incident Response.</t>
  </si>
  <si>
    <t>Threat &amp; Vulnerability Management</t>
  </si>
  <si>
    <t>Threat and vulnerability management services ensures an organizations applications and infrastructure vulnerabilities are proactively identified, classified and corrected to ensure they are not exploited by unauthorized individuals or parties.  Specific areas included:  Application Vulnerability Management, Infrastructure Vulnerability Management, and Network / Endpoint Security.</t>
  </si>
  <si>
    <t>Data Privacy &amp; Security</t>
  </si>
  <si>
    <t>Data privacy and security ensures corporate and user data is not used or accessed by unauthorized individuals or entities by ensuring data and identities are classified appropriately, the correct controls are in place to prevent data loss and data is appropriately secured.  Specific areas included:  Data Classification &amp; Identification, Data Loss Prevention, Data Encryption, and Database Security</t>
  </si>
  <si>
    <t>Strategy &amp; Planning</t>
  </si>
  <si>
    <t>Business Solution Consulting</t>
  </si>
  <si>
    <t>Business solution consulting services help the enterprise improve their performance, primarily through the analysis of existing business problems and development of plans for improvement. This includes business relationship management, demand management, business process analysis as well as technology selection.</t>
  </si>
  <si>
    <t>Business relationship mgmt; Business process analysis; Technology solution analysis; Demand Management</t>
  </si>
  <si>
    <t xml:space="preserve">Enterprise architecture guides organizations through the business, information, process, and technology changes necessary to execute their business and IT strategies. </t>
  </si>
  <si>
    <t>Business architecture; Information architecture; Application architecture; Infrastructure architecture</t>
  </si>
  <si>
    <t>Innovation &amp; Ideation</t>
  </si>
  <si>
    <t>The investment, development and incubation of new technologies to create new or better solutions which meet unarticulated or existing market needs. Includes new technology solutions and new product incubation services.</t>
  </si>
  <si>
    <t>New technology solutions; Incubation services</t>
  </si>
  <si>
    <t>IT Vendor Management</t>
  </si>
  <si>
    <t xml:space="preserve">The management of technology suppliers who provide, deliver and support technology products and services. Includes services across the life cycle of a vendor including selection, negotiation, contracting, procurement, maintenance and subscription renewals, and performance management.  </t>
  </si>
  <si>
    <t>Vendor selection; Vendor negotiation; Vendor performance management; Procurement</t>
  </si>
  <si>
    <t xml:space="preserve">Program Management is the process of managing several related projects, often with the intention of improving an organization's performance.  Product Management refers to a more collaborative and continuous planning, prioritization and delivery process (e.g., Agile methodologies) to provide frequent releases of small packages of new functionality in an iterative approach.  Project Management is a traditional method of discrete planning, budgeting and execution of projects to deliver new capabilities, enhance existing capabilities or retire applications or services.  Project Management services initiate, plan, execute, control, and close the work of a team to achieve specific goals and meet specific success criteria.  </t>
  </si>
  <si>
    <t>Portfolio Investment Planning, Project Planning &amp; Delivery, and Continuous Planning &amp; Delivery</t>
  </si>
  <si>
    <t>Technology Business Management</t>
  </si>
  <si>
    <t xml:space="preserve">The disciplines and value conversations for improving the business outcomes enabled by the technology portfolio. Enables technology leaders and their business partners to collaborate on business-aligned decisions. Includes IT management, IT finance and costing, IT billing, business value, metrics, benchmarking, service portfolio management, service catalog management, service level management and availability management. </t>
  </si>
  <si>
    <t xml:space="preserve">IT finance and costing; IT billing; business value; metrics; benchmarking: service portfolio management; service catalog management; service level management; and availability management. </t>
  </si>
  <si>
    <t>Support</t>
  </si>
  <si>
    <t>Application Support</t>
  </si>
  <si>
    <t>Application Support services provide the ongoing operational activities required to keep the application or service up and running, provide Tier 2 and Tier 3 technical support to more complex or difficulty user questions and requests. Application Support may also include minor development and validation of smaller application enhancements (e.g., minor changes, new reports).</t>
  </si>
  <si>
    <t> Decision by Taxonomy Evolution sub-committee on 6/06/2017 and 7/20/2017 to incorporate additional service offerings to account for 1) chargeback activities (e.g. IT billing) along with ITIL based processes related to managing the service portfolio.</t>
  </si>
  <si>
    <t>Central Print services provide high-volume and advanced printing for invoices, product literature or other complex documents for mass distribution. Additional post-print services may include folding, envelope stuffing, postage and bundling to expedite distribution.</t>
  </si>
  <si>
    <t>Bill/invoice print; Publications; Automated post processing</t>
  </si>
  <si>
    <t>IT Training</t>
  </si>
  <si>
    <t>IT Training provides educational services to the organizations's users on how the access and effectively use the organization's business application services, as well as common productivity software and tools.</t>
  </si>
  <si>
    <t>Off-the-shelf productivity training; Business application training; Classroom training; Web-based training; Computer-based training</t>
  </si>
  <si>
    <t>Service Desk</t>
  </si>
  <si>
    <t>Service Desk provides a single point of contact to meet the support needs of users and the IT organization. Service Desk services provide end users with information and support related to IT products and services, usually to troubleshoot problems or provide guidance about products such as computers, electronic equipment, or software. Help desk support may be delivered through various channels such as phone, website, instant messaging, or email. .  Additional service delivery offerings include IT knowledge management, request fulfillment, desk-side and “tech bar” service offerings.</t>
  </si>
  <si>
    <t xml:space="preserve">Central help desk; Deskside support; Executive support; IT knowledge Management; Request Fulfillment  </t>
  </si>
  <si>
    <t>End User Services</t>
  </si>
  <si>
    <t>Client Computing</t>
  </si>
  <si>
    <t xml:space="preserve">Bring Your Own Device </t>
  </si>
  <si>
    <t xml:space="preserve">A set of services that enable users to bring in their own personal computing devices (laptop, tablet, smartphone) and connect to the company'sorganization's corporate network in accordance with the organization’s security and other standards.  Standard support may include connectivity to access business applications, information and other technology resources; as well as other security, back-up, updates and patches, remote access and centralized service desk. </t>
  </si>
  <si>
    <t>Personal computer; Personal tablet; Personal smartphone</t>
  </si>
  <si>
    <t>Computer</t>
  </si>
  <si>
    <t>A selection of IT-provided computers, workstations, laptop or tablet configurations. Each type may be ordered with additional memory and storage. Standard corporate image will be loaded on each device. Requestor may order optional software through the Productivity services. Includes network and remote network access. Standard support package including security, back-up, antivirus, updates and patches, remote access, centralized service desk.</t>
  </si>
  <si>
    <t xml:space="preserve">Standard desktop; Developer workstation; Standard laptop; 
Ultra-portable laptop; Tablet; Kiosk </t>
  </si>
  <si>
    <t>HP, Lenovo, Apple</t>
  </si>
  <si>
    <t>Mobile</t>
  </si>
  <si>
    <t>A selection of IT-provided smartphone configurations. Includes network access. Standard support package including security, encryption, back-up, updates and patches, remote access and centralized service desk.</t>
  </si>
  <si>
    <t>Smartphone, By O/S</t>
  </si>
  <si>
    <t>iOS, Android, Windows Mobile</t>
  </si>
  <si>
    <t>Virtual Client</t>
  </si>
  <si>
    <t>The virtualization of desktop and application software enables PC and tablet functionality to be separate from the physical device used to access those functions - whether a fixed or mobile workspace environment. Virtual Workspaces may have different, pre-configured packages of software application and enable access from multiple devices. Advanced desktop management provides higher levels of flexibility, security, backup and disaster recover capabilities.</t>
  </si>
  <si>
    <t>Virtual desktop; Virtual workspaces; Remote applications</t>
  </si>
  <si>
    <t>Communication &amp; Collaboration</t>
  </si>
  <si>
    <t>Collaboration</t>
  </si>
  <si>
    <t>A selection of collaborative software offerings that enable people to work together to achieve common goals across locations and time zones. Enables the sharing of documents and deliverables across distributed users.</t>
  </si>
  <si>
    <t>Collaborative Workspace; Shared Drive</t>
  </si>
  <si>
    <t>SharePoint; OneDrive; eRoom; Centerstage; Dropbox; Amazon Workspaces</t>
  </si>
  <si>
    <t>Communication</t>
  </si>
  <si>
    <t xml:space="preserve">Communication represents a broad set of integrated or individual services that enable users to communicate with other users, partners or customers. This communication may occur via electronic mail, calendaring, messaging, social communities, audio conferencing, video conferencing and voice calls. More robust, unified messaging service offerings provide file transfer, file sync and share, embedded images, clickable hyperlinks, Voice over IP (VoIP) and video chat. </t>
  </si>
  <si>
    <t>Email; Instant messaging; Social communities; Audio conferencing; Video conferencing; Standard telephone; VoIP telephone; Voicemail</t>
  </si>
  <si>
    <t>Exchange; Gmail; Amazon WorkMail; Skype; Lync; Slack; Facebook; Twitter; WebEx</t>
  </si>
  <si>
    <t>Print</t>
  </si>
  <si>
    <t>A variety of peripheral devices that enable the distribution of information. Specialized devices may offer one or all of these services - print, copy, and fax. Printing output creates a "hard copy" of digital documents, presentations, spreadsheets, etc. Scan inputs a hardcopy document into a digital format for a computer to use.</t>
  </si>
  <si>
    <t>Desktop printer; Departmental multi-purpose printer; Network color printer; Shared plotter</t>
  </si>
  <si>
    <t>Productivity</t>
  </si>
  <si>
    <t xml:space="preserve">End user application software enabling the creation and distribution of information in a variety of formats including: documents, presentations, spreadsheet, modeling tools, project management, databases, desktop publishing, web design, graphics and image editing, audio/video editing and CD/DVD recording. </t>
  </si>
  <si>
    <t>Software packages; Software application add-ons</t>
  </si>
  <si>
    <t>MS Office, Office365, Google Docs, Amazon WorkDocs; Visio, Project, Adobe PageMaker, Adobe Suite</t>
  </si>
  <si>
    <t>Connectivity</t>
  </si>
  <si>
    <t>Network Access</t>
  </si>
  <si>
    <t>A set of connection services which enable users to access a private or public network from their client computing device. Once connected, as part of the network they can access business applications and information; and can communicate and collaborate with other users on the network. Often times, this may be bundled with a Client Computing service.</t>
  </si>
  <si>
    <t>Local ethernet port; Wireless connection; Guest wireless connection</t>
  </si>
  <si>
    <t>Remote Access</t>
  </si>
  <si>
    <t>A set of connection services which enable users to access the company’s internal private network from their client computing device when away from the corporate facilities. Once connected, the user can access the company’s business applications and information. Often times, this may be bundled with a Client Computing service.</t>
  </si>
  <si>
    <t>VPN access; WiFi hotspot</t>
  </si>
  <si>
    <t>Infrastructure Services</t>
  </si>
  <si>
    <t>Compute on Demand</t>
  </si>
  <si>
    <t xml:space="preserve">Offer transient compute services that are executed automatically, either on a schedule or triggered by a predefined event or set of events. </t>
  </si>
  <si>
    <t>Virtual windows instance (size); Virtual Linux instance (size); Autoscaling</t>
  </si>
  <si>
    <t>Xen; Openstack; Vmware; AWS EC2; Azure Virtual Machines; AWS Lambda; Azure Batch</t>
  </si>
  <si>
    <t>Mainframe</t>
  </si>
  <si>
    <t xml:space="preserve">Offer transactional and batch oriented compute services supported by a mainframe infrastructure. </t>
  </si>
  <si>
    <t>Transactional compute; Batch compute (peak-time); Batch compute (off peak-time)</t>
  </si>
  <si>
    <t>IBM; Tandem</t>
  </si>
  <si>
    <t>Physical Compute</t>
  </si>
  <si>
    <t>Offer a variety of compute configurations comprised of physical servers. These are typically distributed compute services based on the Windows, Linux or UNIX operating systems for pre-defined configurations of memory, CPU and storage. Standard operational support includes security hardening, backup, updates, patches, and centralized monitoring.</t>
  </si>
  <si>
    <t>Small wintel server; Large wintel server; Database server</t>
  </si>
  <si>
    <t>HP, IBM, Dell, Sun</t>
  </si>
  <si>
    <t>Virtual Compute &amp; Containers</t>
  </si>
  <si>
    <t>Offer a variety of compute configurations delivered through the virtualization of physical compute resources. May include on-demand provisioning and de-provisioning based on user interaction or the performance of the application itself. These virtual instances are typically running Windows or Linux operating systems and have pre-defined configurations of virtually allocated memory, CPU and storage. Standard operational support includes security hardening, back-up, updates and patches and centralized monitoring.</t>
  </si>
  <si>
    <t>Virtual windows instance (size); Virtual Linux instance (size); Compute containers; Data containers; App containers</t>
  </si>
  <si>
    <t>Xen; Openstack; Vmware; Docker; Mesosphere; Kubernetes</t>
  </si>
  <si>
    <t>Purpose-built facilities to securely house computer equipment providing physical security, clean &amp; redundant power, data connectivity and environmental controls - temperature, humidity, fire suppression. Includes data centers owned and operated by the enterprise, as well as co-location or point-of-presence services operated by other service providers. Additional services may include shipping and receiving, assembly, rack and stack and maintenance.</t>
  </si>
  <si>
    <t>Owned &amp; operated; Co-location; Tier 1; Tier 2; Tier 3; Tier 4; Shipping &amp; receiving; Assembly; Rack &amp; stack; Maintenance</t>
  </si>
  <si>
    <t>Other Data Center</t>
  </si>
  <si>
    <t xml:space="preserve">Other data center services that may be delivered through dedicated secure rooms or telecom closets with a facility. </t>
  </si>
  <si>
    <t>Space &amp; power</t>
  </si>
  <si>
    <t xml:space="preserve">Data Network </t>
  </si>
  <si>
    <t>A selection of network connection offerings that enable direct data communications across the organization including its data centers, office buildings, remote locations as well as partners and service providers (including public cloud service providers) without traversing the public internet. Typically provides a greater level of performance, security and control. The available service offerings may include terrestrial and non-terrestrial (e.g., satellite) technologies as well as field networks or special-use networks.</t>
  </si>
  <si>
    <t xml:space="preserve">Point to point (SONET, T1, T3); MPLS; ATM; Local access (100Mbps, 1 GB fiber); Satellite/non-terrestrial; microwave; field network </t>
  </si>
  <si>
    <t xml:space="preserve">Domain Services </t>
  </si>
  <si>
    <t>Domain services provide lookup capabilities to convert domain names (e.g., www.acme.com) into the associated IP address to enable communication between hosts.</t>
  </si>
  <si>
    <t>Domain name service; Internal domain name service</t>
  </si>
  <si>
    <t>Internet Connectivity</t>
  </si>
  <si>
    <t>Telecommunication services using the public internet to enable communications across the organization including its data centers, office buildings, remote locations, partners and service providers. Virtual Private Networks may be created to limit access and provide security.</t>
  </si>
  <si>
    <t xml:space="preserve">Internet access; Network transit </t>
  </si>
  <si>
    <t>Load Balancing</t>
  </si>
  <si>
    <t>Offer ability to optimize incoming application/workload requests through load balancing and traffic management to deliver high availability and network performance to applications.</t>
  </si>
  <si>
    <t>Network load balancing; Application load balancing</t>
  </si>
  <si>
    <t>Virtual Private Network</t>
  </si>
  <si>
    <t xml:space="preserve">VPN services offer a secure method to authenticate users and enable access to corporate systems and information. VPN can also isolate and secure environments in the data center across physical and virtual machines and applications. </t>
  </si>
  <si>
    <t>VPN, VLAN</t>
  </si>
  <si>
    <t>Voice Network</t>
  </si>
  <si>
    <t>Telecommunication offerings for voice circuits to deliver "plain old telephone service" and other advanced features including 800-services, automatic call distribution, etc. The available service offerings may include terrestrial and non-terrestrial (e.g., satellite) technologies.</t>
  </si>
  <si>
    <t>POTS; 800 Service; satellite/non-terrestrial; radio</t>
  </si>
  <si>
    <t>Backup &amp; Archive</t>
  </si>
  <si>
    <t>Secure, durable and lower-cost storage service offerings for data backup and archiving. May include disk backup, tape backup, optical backup and off-site storage services.</t>
  </si>
  <si>
    <t>Disk backup; Data Domain; Tape backup; Optical backup; Off-site storage</t>
  </si>
  <si>
    <t>Data Domain; Symantec; HP</t>
  </si>
  <si>
    <t xml:space="preserve">Networked Storage </t>
  </si>
  <si>
    <t>Storage services that provide a pool of storage to a server for the purposes of hosting data and applications, or to a virtualization environment for the purposes of hosting servers.  Networked Storage services enable redundancy, ease of management, rapid move/add/change/delete capabilities, and economies of scale.  Storage array network (SAN), network attached storage (NAS) and solid state drives (SSD) storage are example technologies.</t>
  </si>
  <si>
    <t>SAN; NAS; SSD; Tier 1; Tier 2; Tier 3</t>
  </si>
  <si>
    <t>Distributed Storage (CDN)</t>
  </si>
  <si>
    <t>A content delivery service for storing high-bandwidth content at the edge network to reduce latency and improve application performance.</t>
  </si>
  <si>
    <t>Content distributed network</t>
  </si>
  <si>
    <t>Akamai distributed storage; CloudFront; Azure CDN</t>
  </si>
  <si>
    <t>File &amp; Object Storage</t>
  </si>
  <si>
    <t>Secure and durable object storage where an object can be unstructured data such as documents and media files or structured data like tables.</t>
  </si>
  <si>
    <t>Low cost storage</t>
  </si>
  <si>
    <t xml:space="preserve">Platform Services </t>
  </si>
  <si>
    <t>Application Hosting</t>
  </si>
  <si>
    <t>Fully managed application and web hosting services including the general computing server, database server, web and application server services.  Includes standalone Web Service and App Service platform services.</t>
  </si>
  <si>
    <t>Web services</t>
  </si>
  <si>
    <t>WebSphere; Tomcat; Azure App Service; Cloud Service</t>
  </si>
  <si>
    <t>Content Management</t>
  </si>
  <si>
    <t>A set of services that support the creation and modification of digital content using a simple interface supporting multiple users in a collaborative environment. Includes records management and digital asset management.</t>
  </si>
  <si>
    <t>Records management; Digital asset management</t>
  </si>
  <si>
    <t>Development Platform</t>
  </si>
  <si>
    <t>Providing an environment and toolset for the efficient development, integration, and testing of applications or application services, including microservices. May include an integrated development environment (IDE) for source code editing, version control, build automation and debugging. May include low-code development platforms to support less</t>
  </si>
  <si>
    <t>Integrated development platform; IoT services; Ecommerce services</t>
  </si>
  <si>
    <t>Foundation Platform</t>
  </si>
  <si>
    <t>Foundation Platform includes the core foundation capabilities provided by large ERP systems, as well as the “platform as a service” provided by many SaaS applications.  ERP foundation platforms (like SAP R/3 Basis or SAP S/4 HANA) are the technical underpinning that enables the ERP application to function.  It typically consists of programs and tools that support the interoperability and portability of ERP applications across systems and databases. Many SaaS applications also provide a platform capability to enable integration and development of additional applications or modules that complement the primary application suite.  Examples include Salesforce’s Force.com product, ServiceNow’s Now Platform and Appian.</t>
  </si>
  <si>
    <t>ERP administration &amp; integration; SaaS development platforms</t>
  </si>
  <si>
    <t>SAP Basis; Salesforce Force.com; ServiceNow Now platform; Appian</t>
  </si>
  <si>
    <t>Decision Intelligence &amp; Automation</t>
  </si>
  <si>
    <t xml:space="preserve">Decision Intelligence &amp; Automation services allow software and devices to utilizing large datasets to become more accurate in predicting outcomes without being explicitly programmed.  Natural language processing, facial recognition, object recognition, intelligent personal assistants and robotic process automation are offerings that utilize these technologies to augment the human thought process.  </t>
  </si>
  <si>
    <t>Natural language processing; Facial recognition; Object recognition; Intelligent personal assistants; Robotic process automation</t>
  </si>
  <si>
    <t>Azure Machine Learning; AWS Machine Learning</t>
  </si>
  <si>
    <t>Message Bus &amp; Integration</t>
  </si>
  <si>
    <t>A messaging infrastructure to allow different systems to communicate through a shared set of interfaces. Includes event streaming to multiple applications, subscribe and publish notification service for enterprise and mobile messaging, task completion alerts and threshold alerts.</t>
  </si>
  <si>
    <t>Message bus; Task completion alerts; Threshold alerts; Notification &amp; alerting</t>
  </si>
  <si>
    <t>Search</t>
  </si>
  <si>
    <t>A keyword search service for web and mobile applications.</t>
  </si>
  <si>
    <t>Site search; Application search</t>
  </si>
  <si>
    <t>Google; Amazon Cloudsearch; Azure Search</t>
  </si>
  <si>
    <t>Streaming</t>
  </si>
  <si>
    <t>Services that deliver live and on-demand media streams including audio and video.</t>
  </si>
  <si>
    <t>Live streaming; On-demand streaming; On-Demand video transcoder</t>
  </si>
  <si>
    <t xml:space="preserve">Data </t>
  </si>
  <si>
    <t>Data Analytics &amp; Visualizations</t>
  </si>
  <si>
    <t xml:space="preserve">Software services and BI tools to analyze and communicate information clearly and efficiently to users via graphs, charts and other visual representations including geospatial analytics. Also includes real-time streaming analysis of data by providing low latency, highly available, scalable complex event processing over streaming data in the cloud.  </t>
  </si>
  <si>
    <t>Visual UI / BI tools; Stream analytics; Geospatial analytics</t>
  </si>
  <si>
    <t>PowerBI; AWS Kinesis; Azure Stream Analytics</t>
  </si>
  <si>
    <t>Data Management</t>
  </si>
  <si>
    <t>A set of data analytic services that automate the movement and transformation of data including extract, transform and load (ETL) processes, data quality management and master data management.</t>
  </si>
  <si>
    <t>Extract, transform &amp; load (ETL); Data Quality; Master data mgmt</t>
  </si>
  <si>
    <t>Data Warehouse</t>
  </si>
  <si>
    <t xml:space="preserve">Services supporting a central repository or set of repositories of integrated data from one or more disparate sources. Stores current and historical data and are used for creating analytical reports for knowledge workers throughout the enterprise. </t>
  </si>
  <si>
    <t>Central datawarehouse, Operational data stores</t>
  </si>
  <si>
    <t>Teradata; Amazon Redshift; Asure Data Warehouse</t>
  </si>
  <si>
    <t>Database services including relational database for transactional data and No-SQL database for consistent, low-latency scaled out document/key-value store models.</t>
  </si>
  <si>
    <t>Relational database; Non Relational database</t>
  </si>
  <si>
    <t>Oracle DBMS; Microsoft SQL; RDS; Azure SQL Database; Oracle NoSQL; MongoDB; Hadoop; Amazon DynamoDB; Azure DocumentDB</t>
  </si>
  <si>
    <t>Distributed Cache</t>
  </si>
  <si>
    <t>An in-memory cache service that helps improve web application performance.</t>
  </si>
  <si>
    <t>Amazon ElasticCache; Azure Redis Cache</t>
  </si>
  <si>
    <t>Business Services</t>
  </si>
  <si>
    <t>Customer Service</t>
  </si>
  <si>
    <t>Customer Care</t>
  </si>
  <si>
    <t>Applications and services that enable multi-channel customer communication (ACD, CTI, IVR, speech recognition, predictive dialing, email response, change, co-browse), knowledge management, customer service workforce automation, and field service.</t>
  </si>
  <si>
    <t>Order Management</t>
  </si>
  <si>
    <t>Applications and services that enable order management, contract management, pricing optimization, billing and payment processing.</t>
  </si>
  <si>
    <t>Manufacturing &amp; Delivery</t>
  </si>
  <si>
    <t>Inventory &amp; Warehousing</t>
  </si>
  <si>
    <t>Applications and services that enable inventory management, supply chain scheduling, warehouse management and returns management.</t>
  </si>
  <si>
    <t>Manufacturing</t>
  </si>
  <si>
    <t>Applications and services that enable prototyping, production scheduling, fabrication/manufacturing of tangible products, equipment maintenance, software development of digital products and quality testing.</t>
  </si>
  <si>
    <t>Product Delivery</t>
  </si>
  <si>
    <t>Applications and services that enable the logistics and delivery of physical products including supply-demand matching, fleet/ transportation management, tracking systems and GIS/routing optimization.</t>
  </si>
  <si>
    <t xml:space="preserve">Resource Planning </t>
  </si>
  <si>
    <t>Applications and services that enable demand forecasting, demand planning, and partner sourcing.</t>
  </si>
  <si>
    <t>Service Delivery</t>
  </si>
  <si>
    <t>Applications and services that enable the delivery of non-tangible services including resource scheduling, engagement management, professional services, education, and service quality.</t>
  </si>
  <si>
    <t>Sales &amp; Marketing</t>
  </si>
  <si>
    <t>Customer Analytics</t>
  </si>
  <si>
    <t>Applications and services that enable customer and product analytics and voice of the customer input.</t>
  </si>
  <si>
    <t>Customer Sales</t>
  </si>
  <si>
    <t>Applications and services that enable B2C commerce platforms, B2B commerce platforms, product configurations, POS platforms and payments.</t>
  </si>
  <si>
    <t>Marketing &amp; Advertising</t>
  </si>
  <si>
    <t>Applications and services that enable marketing automation, online marketing, mobile marketing, and ad technologies.</t>
  </si>
  <si>
    <t>Sales Force &amp; Channel Management</t>
  </si>
  <si>
    <t>Applications and services that enable sales force automation, sales enablement and training, partner relationship management and pricing management.</t>
  </si>
  <si>
    <t>Product Management</t>
  </si>
  <si>
    <t>Product Development</t>
  </si>
  <si>
    <t>Applications and services that enable product design and development including innovation management, computer-aided design, simulation visualization, enterprise feedback and social product feedback/crowdsourcing.</t>
  </si>
  <si>
    <t>Product Planning</t>
  </si>
  <si>
    <t>Applications and services that enable product life-cycle management including requirements management, product data management, change and configuration management, manufacturing process management, quality management, product analytics, and risk and compliance management.</t>
  </si>
  <si>
    <t>Finance Services</t>
  </si>
  <si>
    <t xml:space="preserve">Planning &amp; Management Reporting </t>
  </si>
  <si>
    <t>Applications and services that enable the strategic allocation of funds in support of established future and current business goals, including planning, budgeting and forecasting, ad-hoc analysis and reporting to inform and guide leadership in the ongoing determination and understanding of business strategy related financial goals, incentives, progress and impact.    Specific service offerings may include: planning/budgeting/forecasting, cost accounting &amp; control, cost management and financial performance.</t>
  </si>
  <si>
    <t>Revenue Accounting</t>
  </si>
  <si>
    <t>Applications and services that enable the comparison of revenue targets to actual achievement. Supervisory responsibility over all transactions and entries (receivables, payables, intercompany movements) that pass into the final periodic accounts of an entity, and support int./ext. analysis and communication of profit on a monthly, quarterly or annual basis. (Determination of whether this includes the actual lifecycle processing of payments due from customers, is based on entity type, sector and scale - see Accounts Receivable).  Specific service offerings may include: customer credit, invoicing, accounts receivable, and collections.</t>
  </si>
  <si>
    <t>Accounts Receivable</t>
  </si>
  <si>
    <t>Applications and services that enable the complete lifecycle of invoicing and receipts processing to ensure the business is paid by its customers, including Invoicing, payment receipt, processing, error handling, PO setup (as a supplier) reconciliation, reporting and collections.</t>
  </si>
  <si>
    <t>General Accounting &amp; Reporting</t>
  </si>
  <si>
    <t xml:space="preserve">Applications and services that enable financial statement preparation (balance sheet, statements of income, cash flows, shareholders' equity etc.) in accordance with accepted accounting principles. Also includes responsibilities to classify, determine, analyze, interpret, consolidate and communicate financial information to support up-to-date business decisions for better management &amp; control, and regulatory/legislative compliance (in conjunction with Management Accounting) of costs, assets &amp; equipment. In certain contexts can include grant activities related to the funding and reporting of non-repayable funds provided to corporate, academic or agency entities.  Specific service offerings may include: general accounting, fixed asset accounting, grant management, and financial reporting including regulatory and compliance reporting.  </t>
  </si>
  <si>
    <t>Project Accounting</t>
  </si>
  <si>
    <t xml:space="preserve">Applications and services that enable managing accounts for large investment projects, often requiring significant capital outlays over multiple years.  Managing investment against major milestone, product or activity expenditures during the course of a project, supporting project, portfolio and program leadership with insight to understand their progress &amp; efficiency toward target. Specific service offerings may include:  capital planning, capital project accounting &amp; analysis. </t>
  </si>
  <si>
    <t>Payroll &amp; Time Reporting</t>
  </si>
  <si>
    <t xml:space="preserve">Applications and services that enable the handling of reported time, and the ongoing processing and payment of wages, salaries and benefits, including quality assurance and error handling (but excl. benefits management). Also inclusive of time keeping, and the capture, aggregation, measurement, validation and transmission of staff time. Specific service offerings may include: time reporting payroll, and payroll taxes. </t>
  </si>
  <si>
    <t>Accounts Payables &amp; Expense Reimbursement</t>
  </si>
  <si>
    <t xml:space="preserve">Applications and services that enable the processing of payments due to suppliers, lenders and other operating expenses, including those related to employees. Supports the development of policies and procedures around processing of accounts payable &amp; employee expense reimbursement across the entity. This process often includes the receipt &amp; review of invoices and reimbursement requests, payment processing, PO &amp; payment issuance via check, wire transfer or other forms of payment transfer.  Specific service offerings may include: accounts payable, expense reimbursement, corporate credit cards. </t>
  </si>
  <si>
    <t>Treasury</t>
  </si>
  <si>
    <t>Applications and services that enable the management and optimization of daily liquidity, excess cash, and financial risk via investment activities (e.g. hedging, debt instrument purchase/sale, overnight and short term institutional investments, and funds transfers) focused on supporting ongoing business operations across the entire company, or regionally. Also includes the governance, control, assessment and risk management activities required to ensure effectiveness.  Specific service offerings may include: Treasury policies &amp; procedures, cash management, in-house bank accounts, debt &amp; investment, hedge transactions.</t>
  </si>
  <si>
    <t>Tax</t>
  </si>
  <si>
    <t>Applications and services that enable managing the organization's financial accounts specific to the world-wide management, optimization and payment of tax, and related evidence &amp; documentation. This includes, planning, estimations &amp; analysis of the tax position and impact, related transfer pricing strategies, tax return preparation, timely payment, and required authorizations. It also encompasses the orchestration of record retention in support of regulatory requirements and internal policy.  Specific service offerings may include: tax strategy, tax planning &amp; analysis, transfer pricing, and tax processing.</t>
  </si>
  <si>
    <t>Workforce Services</t>
  </si>
  <si>
    <t>Recruitment</t>
  </si>
  <si>
    <t>Applications and services that enable determining and handling employee recruiting, sourcing and selection, including requirements gathering; advertising; order creation; agency placement; application receipt, review, filtering; candidate &amp; agency contact; applicant screening &amp; investigations; offering &amp; negotiations; records management.  Can also include prior employees.</t>
  </si>
  <si>
    <t xml:space="preserve">Employee Transitions &amp; Separation  </t>
  </si>
  <si>
    <t xml:space="preserve">Applications and services that enable managing employee (and less commonly vendor staff) transitions of a vertical, horizontal, geographic, mission, or structural nature, including management &amp; administration of programs for: foreign assignment, reassignment, re-deployment, promotion/demotion, separation, outplacement, leave of absence, repatriation, and retirement. </t>
  </si>
  <si>
    <t>Workforce Management</t>
  </si>
  <si>
    <t>Applications and services that enable managing employee focused processes and information for workforce analysis &amp; reporting; inquiry &amp; resolution; employment verification; HR data / information; refreshing / updating indicators of employee retention and motivation, working with time &amp; attendance systems (excluding items like actual survey or assessment delivery).</t>
  </si>
  <si>
    <t>Performance, Retention &amp; Rewards Management</t>
  </si>
  <si>
    <t xml:space="preserve">Applications and services that enable creating frameworks for, and performing the management &amp; administration of, programs for rewarding, motivating and recognizing employees with the objective of retaining them and enabling career path growth (incl. distributions). </t>
  </si>
  <si>
    <t>Benefits Management</t>
  </si>
  <si>
    <t xml:space="preserve">Applications and services that enable the management, administration &amp; processing of employee benefits, benefit plans, staff enrollment, claims, funding &amp; entitlements; and includes analysis and planning, provider selection, employee communications &amp; education, and regulatory compliance. </t>
  </si>
  <si>
    <t>Policy Management</t>
  </si>
  <si>
    <t xml:space="preserve">Applications and services that enable creating strategies, standards, and supporting policy, for purposes of setting and  managing standards of conduct, corporate and legal HR compliance and breaches, skills and competencies, and resource Performance, Rewards &amp; Transitions.  Includes planning, supervising and implementation of workforce policy inclusive of modeling, analysis and reporting. </t>
  </si>
  <si>
    <t xml:space="preserve">Employee Development </t>
  </si>
  <si>
    <t>Applications and services that enable employees (and less commonly contractors/providers), with skills, knowledge, and/or capability development, and education. This extends to new hire onboarding / orientation; technical or business skills training; safety, security, conduct, ethics &amp; compliance training; procedural and other legal or organizational aspects. (Excludes education as part of employee Transitions). Also includes program &amp; course creation, delivery, management and reporting.</t>
  </si>
  <si>
    <t>Employee Communications &amp; Relations</t>
  </si>
  <si>
    <t xml:space="preserve">Applications and services that enable crafting and execution of employee communications plans, its supporting messages, distribution channels and formats, to initiate interaction for: promoting horizontal or vertical employee engagement across the organization; creating awareness (e.g. of new policy, practices, or other internal / external events or actions of relevance); assessing satisfaction and engagement levels and drivers. </t>
  </si>
  <si>
    <t>Vendor &amp; Procurement Services</t>
  </si>
  <si>
    <t>Sourcing and Procurement</t>
  </si>
  <si>
    <t>Applications and services that enable creating strategies, standards and processes for procuring goods and services from approved sources. Establish a procurement process that describes the approach, policy and guidelines for purchasing activities including evaluation &amp; sourcing of suppliers. Create sourcing relationships in order to continuously improve price performance. Re-evaluation and assessment of purchasing activities, standards, pricing and impact across the value chain and supplier landscape.</t>
  </si>
  <si>
    <t>Supplier Management</t>
  </si>
  <si>
    <t xml:space="preserve">Applications and services that enable evaluating supplier options to select the most effective, efficient and low risk suppliers. Validate selected suppliers.  Use internal/external data, analysis and feedback to rank and manage strategic and non-strategic suppliers to optimize vendor spend and output, including the ongoing management and reporting of supplier performance (e.g. output quality, delivery cycle times). Can also include survey &amp; research activities.  </t>
  </si>
  <si>
    <t>Contract Management</t>
  </si>
  <si>
    <t>Applications and services that enable the intake and management of vendor contracts. Keeping contracts current with routine evaluation. Ensure proactive dissemination of knowledge to key stakeholders regarding renewals, expirations, price changes, volume thresholds or other contract aspects, to provide adequate lead times and avoid lapses in service, or surprise / unplanned expenditures.</t>
  </si>
  <si>
    <t>Health, Safety, Security &amp; Environmental Services</t>
  </si>
  <si>
    <t>Policy &amp; Governance</t>
  </si>
  <si>
    <t xml:space="preserve">Applications and services that enable determining the desired outcomes, obligations, conduct and impacts related to personal and environmental health and safety. Creating and implementing the HSSE program. Train and educate employees of the on the HSSE program. Oversee and manage the HSSE program. </t>
  </si>
  <si>
    <t>Oversight &amp; Enforcement</t>
  </si>
  <si>
    <t xml:space="preserve">Applications and services that enable monitoring and oversight of policy adherence and enforcement activities (including investigations) related to environmental, health and safety standards, should activity fall outside of defined processes, regulations or legislation. </t>
  </si>
  <si>
    <t>Healthcare Services</t>
  </si>
  <si>
    <t>Applications and services that enable the definition and structuring of health services provided to/by the workforce, to promote preventative health and basic treatment, including the provision of on-site health services.</t>
  </si>
  <si>
    <t>Occupational Safety</t>
  </si>
  <si>
    <t>Applications and services that enable the programmatic evaluation and management of risks &amp; opportunities that may affect industry-specific or role-related personal health and safety of employees, contractors or other 3rd parties. Provide required compliance and reporting as required by local and national governing bodies.</t>
  </si>
  <si>
    <t>Risk, Audit &amp; Compliance Services</t>
  </si>
  <si>
    <t>Risk Management</t>
  </si>
  <si>
    <t xml:space="preserve">Applications and services that enable establishing umbrella frameworks, management activities, policy and related procedures and requirements for the entire organization, to defend against risks that may negatively impact the viability, growth, performance, health, stability, competitiveness, preparedness, or reputation of an ongoing concern, state, product or service. Ensures the identification, detection, assessment, monitoring and communication of risk and the execution of risk management activities across all levels of the organization, including all risk facets, including but not limited to sector, organization, operations, compliance, data, personal privacy, cyber, espionage, geo-political, etc. </t>
  </si>
  <si>
    <t>Breach Management &amp; Remediation</t>
  </si>
  <si>
    <t xml:space="preserve">Applications and services that enable administering the efforts and activities for breach assessment / estimation of impact and causality, as well as containment and remediation efforts. This may require the creation of plans for corrective action, even in collaboration with government agencies and pertinent professional services firms specialized in remediation efforts relevant to the organization's operations. Includes generation of new recommendations for implementation by Risk Management to be embedded as part of the ongoing capability/process. </t>
  </si>
  <si>
    <t>Business Continuity Planning &amp; Management</t>
  </si>
  <si>
    <t xml:space="preserve">Applications and services that enable the plans, processes and resources required to rapidly adapt and respond to any internal or external disruption, threat or event that may present an opportunity or result in degradation or catastrophic failure of business operations. </t>
  </si>
  <si>
    <t xml:space="preserve">Auditing </t>
  </si>
  <si>
    <t>Applications and services that enable the internal or external planning, preparation, execution and review of internal control mechanisms, policies and procedures in order to manage internal controls. Includes observation, reviews, interviews, fact-finding and the generation of recommendations and designs of control activities to be implemented. Monitor and review control effectiveness, remediate control deficiencies, and enable compliance functions. Can also include the implementation and maintenance of technologies and tools to enable internal controls-related activities.</t>
  </si>
  <si>
    <t>Investigations</t>
  </si>
  <si>
    <t>Applications and services that enable following up on a breach of standard operating procedures to identify, locate and understand the impact of the breach.  An investigation can include searching, research, interviews, evidence collection, data preservation and various methods of investigation, as well as the gathering and documentation of findings &amp; observations, and reporting of them.</t>
  </si>
  <si>
    <t>Records Management</t>
  </si>
  <si>
    <t>Applications and services that enable managing codified information in an organization throughout its life cycle and state/form, from the time of creation or inscription to its access and eventual disposition. This includes identifying, classifying, storing, securing, retrieving, tracking and destroying or permanently preserving records, including digital and physical.</t>
  </si>
  <si>
    <t>Legal Services</t>
  </si>
  <si>
    <t>Legal Counsel</t>
  </si>
  <si>
    <t>Applications and services that enable providing guidance and legal practices to abide by the law involving the practical application of legal theories, laws, regulations and knowledge to govern the organization’s messaging, product, and business operations. This includes the safeguarding (incl. litigation) and defense of intellectual property, brand value, confidential information, corporate and personal exposure to liability (physical or environment injury, cyber etc.) and many other forms and applications of law.</t>
  </si>
  <si>
    <t>Case Management</t>
  </si>
  <si>
    <t>Applications and services that enable managing the (mostly) administrative lifecycle of legal cases, including matter management, time and billing, document completion and submittal, monitoring case status, scheduling hearings and meetings, time and billing, orchestration of litigation support, collaboration and communications, record storage and search.</t>
  </si>
  <si>
    <t>Contract Review</t>
  </si>
  <si>
    <t>Applications and services that enable reviewing and negotiating terms to reach a final draft of a contract that is acceptable to all parties.  Contracts may include non-disclosure agreements, master service agreements, statements of work and other types of contracts.</t>
  </si>
  <si>
    <t>Property &amp; Facility Services</t>
  </si>
  <si>
    <t>Development &amp; Space Planning</t>
  </si>
  <si>
    <t>Applications and services that enable planning the use, services, acquisition and construction or build out, of non-performing or performing real property (whether owned or leased) for the organization. Execution of the planning, approvals, and acquisition of a site, for the build out or installation of real property or assets that may or may not yield direct income or house staff, equipment, or inventory.  Creation of long-term vision, strategies and standards for acquiring, developing and managing purchased / leased / retained property and improvements.</t>
  </si>
  <si>
    <t>Workspace Services</t>
  </si>
  <si>
    <t>Applications and services that enable provisioning workspaces and related assets, and management of that provisioning effort. The orchestration and/or installation of office, shared community or light industrial spaces according to requirements (e.g. tables, chairs, couches, monitors, AV equipment, privacy screens, cubicles, doors, appliances, lighting, cabling, shelving, racks etc.). Not intended for large scale industrial/plant construction. Excludes Physical Security.</t>
  </si>
  <si>
    <t>Physical Security</t>
  </si>
  <si>
    <t>Applications and services that enable managing the physical safety of property, facilities, equipment and people through the presence of physical barriers, workforce authentication and authorization, and visible or unseen manned or unmanned security services.</t>
  </si>
  <si>
    <t>Operations, Maintenance, Repair &amp; Improvements</t>
  </si>
  <si>
    <t>Applications and services that enable preserving and improving productive assets through the planning, managing, and performance of preventative, routine, and critical maintenance work, and occasional improvements to those existing facilities or equipment.</t>
  </si>
  <si>
    <t>Fleet Management (non-logistics)</t>
  </si>
  <si>
    <t xml:space="preserve">Applications and services that enable managing vehicles used to support the transportation of the workforce and may include vehicle financing, maintenance, telematics, and scheduling.  Vehicles may include cars, vans, trucks, motorized carts, bicycles and other forms of transportation.  Does not include transportation associated with the shipment of the organization’s products or service delivery.  </t>
  </si>
  <si>
    <t>Food &amp; Beverage</t>
  </si>
  <si>
    <t xml:space="preserve">Applications and services that enable providing and managing on-site food and beverage services for consumption by the organization’s workforce.  </t>
  </si>
  <si>
    <t>Corporate Communication Services</t>
  </si>
  <si>
    <t>Stakeholder Relations</t>
  </si>
  <si>
    <t xml:space="preserve">Applications and services that enable fostering external relationships with stakeholders of the entity, including investors, government and industry, the board of directors, and the general public. This is not related to customer management. </t>
  </si>
  <si>
    <t>Government Relations</t>
  </si>
  <si>
    <t>Applications and services that enable creating and maintaining relationships with government and industry representatives.  Persuading public and government policy at the local, regional, national, and global level (subject to government regulations).</t>
  </si>
  <si>
    <t>External Communications</t>
  </si>
  <si>
    <t>Applications and services that enable developing and managing relations with media. Develop connections with journalists to solicit critical, third-party endorsements for a product, issue, service, or organization.</t>
  </si>
  <si>
    <t>Community Outreach</t>
  </si>
  <si>
    <t>Applications and services that enable developing and administering community relations. Establish business connections with the people constituting the environment the organization operates in and draws resources from in order to foster mutual understanding, trust, and support. Create programs that promote the organization's image in a positive and community-oriented way.</t>
  </si>
  <si>
    <t>ID Cost Pool Humand Readable</t>
  </si>
  <si>
    <t>ID Cost Pool</t>
  </si>
  <si>
    <t>Invoice_name</t>
  </si>
  <si>
    <t>Cost Pool Taxonomy ID Human Readable</t>
  </si>
  <si>
    <t>Spend (£)</t>
  </si>
  <si>
    <t>Cost Pool Taxonomy ID</t>
  </si>
  <si>
    <t>The ESO IT team's staff (OpEx)</t>
  </si>
  <si>
    <t>1___Internal Labor___Expense</t>
  </si>
  <si>
    <t>A Digital Delivery Company Contract (OpEx)</t>
  </si>
  <si>
    <t>2___External Labor___Expense</t>
  </si>
  <si>
    <t>The ESO IT team's staff (CapEx)</t>
  </si>
  <si>
    <t>24___Internal Labor___Capital</t>
  </si>
  <si>
    <t>A Digital Delivery Company Contract (CapEx)</t>
  </si>
  <si>
    <t>25___External Labor___Capital</t>
  </si>
  <si>
    <t>Elastic Search licence</t>
  </si>
  <si>
    <t>11___Software___Licensing</t>
  </si>
  <si>
    <t>Jfrog Artifactory licence</t>
  </si>
  <si>
    <t>Jfrog Artifactory maintenance fee</t>
  </si>
  <si>
    <t>12___Software___Maintenance &amp; Support</t>
  </si>
  <si>
    <t>Power BI licence</t>
  </si>
  <si>
    <t>Azure Blob storage licence</t>
  </si>
  <si>
    <t>Apache Ranger licence</t>
  </si>
  <si>
    <t>PySpark licence</t>
  </si>
  <si>
    <t>A second digital delivery company's contract (CapEx)</t>
  </si>
  <si>
    <t>A contractor's costs (CapEx)</t>
  </si>
  <si>
    <t>ID IT Tower Human Readable</t>
  </si>
  <si>
    <t>ID IT Tower</t>
  </si>
  <si>
    <t>IT element</t>
  </si>
  <si>
    <t>IT Tower Taxonomy ID Human Readable</t>
  </si>
  <si>
    <t>IT Tower Taxonomy ID</t>
  </si>
  <si>
    <t>Elastic Search</t>
  </si>
  <si>
    <t>Platform___Middleware___Public Cloud</t>
  </si>
  <si>
    <t>Jfrog Artifactory</t>
  </si>
  <si>
    <t>Apache Airflow</t>
  </si>
  <si>
    <t>Zeppelin NoteBook</t>
  </si>
  <si>
    <t>End User___End User Software___Other</t>
  </si>
  <si>
    <t>Jupyter Notebook</t>
  </si>
  <si>
    <t>Power BI</t>
  </si>
  <si>
    <t>Azure Blob storage</t>
  </si>
  <si>
    <t>Storage___Online Storage___Public Cloud</t>
  </si>
  <si>
    <t>Apache Ranger</t>
  </si>
  <si>
    <t>Security &amp; Compliance___Security___Public Cloud</t>
  </si>
  <si>
    <t>PySPark</t>
  </si>
  <si>
    <t>Platform___Big Data___Other</t>
  </si>
  <si>
    <t>Documented Analytics Strategy</t>
  </si>
  <si>
    <t>Delivery___Program, Product &amp; Project Management___Other</t>
  </si>
  <si>
    <t>ID Service Humand Readable</t>
  </si>
  <si>
    <t>ID Service</t>
  </si>
  <si>
    <t>Offering</t>
  </si>
  <si>
    <t>Service Taxonomy ID Human Readable</t>
  </si>
  <si>
    <t>Service Taxonomy ID</t>
  </si>
  <si>
    <t>Data exploration</t>
  </si>
  <si>
    <t>Platform Services ____Application___Search</t>
  </si>
  <si>
    <t>Big data analytics strategy</t>
  </si>
  <si>
    <t>Delivery Services____Development___Design &amp; Development</t>
  </si>
  <si>
    <t>Big Data security</t>
  </si>
  <si>
    <t>Delivery Services____Security &amp; Compliance___Threat &amp; Vulnerability Management</t>
  </si>
  <si>
    <t>Big data storage</t>
  </si>
  <si>
    <t>Infrastructure Services____Storage___File &amp; Object Storage</t>
  </si>
  <si>
    <t>Data pipeline orchestration and design</t>
  </si>
  <si>
    <t>Platform Services ____Data ___Data Management</t>
  </si>
  <si>
    <t>End-user analytics IDE</t>
  </si>
  <si>
    <t>Platform Services ____Data ___Data Analytics &amp; Visualizations</t>
  </si>
  <si>
    <t>ID Business Human Readable</t>
  </si>
  <si>
    <t>ID Business</t>
  </si>
  <si>
    <t>Project number</t>
  </si>
  <si>
    <t>Project</t>
  </si>
  <si>
    <t>Charging regime and CUSC changes</t>
  </si>
  <si>
    <t>Network Control</t>
  </si>
  <si>
    <t>(All)</t>
  </si>
  <si>
    <t>(Multiple Items)</t>
  </si>
  <si>
    <t>Row Labels</t>
  </si>
  <si>
    <t>Sum of Spend (£)</t>
  </si>
  <si>
    <t>Grand Total</t>
  </si>
  <si>
    <t>ID Cost Translator</t>
  </si>
  <si>
    <t>ID IT Tower Humand Readable</t>
  </si>
  <si>
    <t>Cost Share</t>
  </si>
  <si>
    <t>1___The ESO IT team's staff (OpEx)</t>
  </si>
  <si>
    <t>1___Elastic Search</t>
  </si>
  <si>
    <t>2___Jfrog Artifactory</t>
  </si>
  <si>
    <t>10___Documented Analytics Strategy</t>
  </si>
  <si>
    <t>4___Zeppelin NoteBook</t>
  </si>
  <si>
    <t>5___Jupyter Notebook</t>
  </si>
  <si>
    <t>6___Power BI</t>
  </si>
  <si>
    <t>7___Azure Blob storage</t>
  </si>
  <si>
    <t>9___PySPark</t>
  </si>
  <si>
    <t>2___A Digital Delivery Company Contract (OpEx)</t>
  </si>
  <si>
    <t>3___Apache Airflow</t>
  </si>
  <si>
    <t>8___Apache Ranger</t>
  </si>
  <si>
    <t>3___The ESO IT team's staff (CapEx)</t>
  </si>
  <si>
    <t>4___A Digital Delivery Company Contract (CapEx)</t>
  </si>
  <si>
    <t>5___Elastic Search licence</t>
  </si>
  <si>
    <t>6___Jfrog Artifactory licence</t>
  </si>
  <si>
    <t>7___Jfrog Artifactory maintenance fee</t>
  </si>
  <si>
    <t>8___Power BI licence</t>
  </si>
  <si>
    <t>9___Azure Blob storage licence</t>
  </si>
  <si>
    <t>10___Apache Ranger licence</t>
  </si>
  <si>
    <t>11___PySpark licence</t>
  </si>
  <si>
    <t>12___A second digital delivery company's contract (CapEx)</t>
  </si>
  <si>
    <t>13___A contractor's costs (CapEx)</t>
  </si>
  <si>
    <t>ID Service Translator</t>
  </si>
  <si>
    <t>ID Service Human Readable</t>
  </si>
  <si>
    <t>1___Data exploration</t>
  </si>
  <si>
    <t>5___Data pipeline orchestration and design</t>
  </si>
  <si>
    <t>6___End-user analytics IDE</t>
  </si>
  <si>
    <t>4___Big data storage</t>
  </si>
  <si>
    <t>3___Big Data security</t>
  </si>
  <si>
    <t>2___Big data analytics strategy</t>
  </si>
  <si>
    <t>ID Business Translator</t>
  </si>
  <si>
    <t>Cost share</t>
  </si>
  <si>
    <t>2___110___Network Control</t>
  </si>
  <si>
    <t>1___300___Charging regime and CUSC changes</t>
  </si>
  <si>
    <t>Sum of Cost Share</t>
  </si>
  <si>
    <t>Sum of Cost share</t>
  </si>
  <si>
    <t>CP-IT Translator ID</t>
  </si>
  <si>
    <t>Cost Allocation</t>
  </si>
  <si>
    <t>IT-Serv Translator ID</t>
  </si>
  <si>
    <t>Sum of Cost Allocation</t>
  </si>
  <si>
    <t>(blank)</t>
  </si>
  <si>
    <t>TimeInterval</t>
  </si>
  <si>
    <t>14___The ESO IT team's staff (OpEx)</t>
  </si>
  <si>
    <t xml:space="preserve"> </t>
  </si>
  <si>
    <t>ID Business Taxonomy Human Readable</t>
  </si>
  <si>
    <t>ID Business Taxonomy</t>
  </si>
  <si>
    <t>Business Type</t>
  </si>
  <si>
    <t>Business Category</t>
  </si>
  <si>
    <t xml:space="preserve">Business Name </t>
  </si>
  <si>
    <t>Business Units</t>
  </si>
  <si>
    <t>Revenue Generating</t>
  </si>
  <si>
    <t>Non-Revenue Generating</t>
  </si>
  <si>
    <t>Business Architecture</t>
  </si>
  <si>
    <t>Customers &amp; Partners</t>
  </si>
  <si>
    <t>Business Processes</t>
  </si>
  <si>
    <t>Business Capabilities</t>
  </si>
  <si>
    <t>Product Lines</t>
  </si>
  <si>
    <t>Digital Platforms</t>
  </si>
  <si>
    <t>Units that are responsible for generating revenue for the enterprise and therefore maintain their own income statement or “P&amp;L” (profit and loss report). Often consume services from non-revenue generating business units such as corporate</t>
  </si>
  <si>
    <t>Units that do not directly generate revenue for the enterprise or maintain their own income statement. Often provide services to revenue-generating business units.</t>
  </si>
  <si>
    <t>Represent what the enterprise does to drive business outcomes, but not how. Often defined and documented by Enterprise Architects, who may leverage third-party methodologies (e.g., The Open Group Architecture Framework, Federal Enterprise Architecture Framework, BIAN Service Landscape).</t>
  </si>
  <si>
    <t>Represent how the enterprise drives business outcomes. Often defined and documented by business analysts or business process owners, who may leverage third-party artefacts (e.g., APQC Process Classification Frameworks, Business Process Framework - eTOM). Often specifies roles and responsibilities and the flow of work.</t>
  </si>
  <si>
    <t>The groupings of products and services provided by the enterprise to customers and/or through partners (e.g., resellers). Often refers to technology-based products and services that are built directly on top of (or out of) solutions, but may also represent the solution-related resources needed to deliver non-technology based products and services. (Nontechnology based products and services would often be represented by revenue-generating business units instead.)</t>
  </si>
  <si>
    <t>The system or combination of systems that are used to directly engage and serve customers and partners of the enterprise. May include mobile app based platforms used to promote and sell physical products or to socially engage customers and prospective customers or other external users.</t>
  </si>
  <si>
    <t>Amber</t>
  </si>
  <si>
    <t>Red</t>
  </si>
  <si>
    <t>Overall Risk Rating</t>
  </si>
  <si>
    <t>ID Cost Pool Human Readable</t>
  </si>
  <si>
    <t>A solution to all of our business needs where data processing needs to take place on an automated, repeatable and auditable basis in order to gain business insights. This can be used for automated decision making and is best suited to established and regular business data processing activities</t>
  </si>
  <si>
    <t>Our integration of multiple data visualisation and analysis solutions. Where internal staff need to work with process and trusted data this gives them access to all of the tools we use for working with the data, conducting basic analysis and reporting. It includes RBAC capabilities and automates implementation of our data governance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</si>
</sst>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x14ac:knownFonts="1">
    <font>
      <sz val="11"/>
      <color theme="1"/>
      <name val="Calibri"/>
      <family val="2"/>
      <scheme val="minor"/>
    </font>
    <font>
      <sz val="10"/>
      <name val="Arial"/>
      <family val="2"/>
    </font>
    <font>
      <b/>
      <sz val="10"/>
      <name val="Arial"/>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 fillId="0" borderId="0">
      <alignment vertical="center"/>
    </xf>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6" fillId="8" borderId="8" applyNumberFormat="0" applyAlignment="0" applyProtection="0"/>
    <xf numFmtId="0" fontId="17" fillId="0" borderId="0" applyNumberFormat="0" applyFill="0" applyBorder="0" applyAlignment="0" applyProtection="0"/>
    <xf numFmtId="0" fontId="4" fillId="9" borderId="9" applyNumberFormat="0" applyFont="0" applyAlignment="0" applyProtection="0"/>
    <xf numFmtId="0" fontId="18" fillId="0" borderId="0" applyNumberFormat="0" applyFill="0" applyBorder="0" applyAlignment="0" applyProtection="0"/>
    <xf numFmtId="0" fontId="3" fillId="0" borderId="10" applyNumberFormat="0" applyFill="0" applyAlignment="0" applyProtection="0"/>
    <xf numFmtId="0" fontId="1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33" borderId="0" applyNumberFormat="0" applyBorder="0" applyAlignment="0" applyProtection="0"/>
    <xf numFmtId="9" fontId="4" fillId="0" borderId="0" applyFont="0" applyFill="0" applyBorder="0" applyAlignment="0" applyProtection="0"/>
  </cellStyleXfs>
  <cellXfs count="29">
    <xf numFmtId="0" fontId="0" fillId="0" borderId="0" xfId="0"/>
    <xf numFmtId="0" fontId="1" fillId="0" borderId="0" xfId="1">
      <alignment vertical="center"/>
    </xf>
    <xf numFmtId="0" fontId="2" fillId="2" borderId="1" xfId="1" applyFont="1" applyFill="1" applyBorder="1" applyAlignment="1"/>
    <xf numFmtId="0" fontId="0" fillId="0" borderId="0" xfId="0"/>
    <xf numFmtId="0" fontId="1" fillId="0" borderId="0" xfId="1" applyAlignment="1">
      <alignment vertical="center"/>
    </xf>
    <xf numFmtId="0" fontId="1" fillId="0" borderId="0" xfId="1"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1" fillId="0" borderId="0" xfId="1" applyFill="1" applyAlignment="1">
      <alignment vertical="center"/>
    </xf>
    <xf numFmtId="0" fontId="2" fillId="0" borderId="1" xfId="1" applyFont="1" applyFill="1" applyBorder="1" applyAlignment="1">
      <alignment horizontal="center"/>
    </xf>
    <xf numFmtId="0" fontId="2" fillId="0" borderId="1" xfId="1" applyFont="1" applyFill="1" applyBorder="1" applyAlignment="1"/>
    <xf numFmtId="0" fontId="1" fillId="0" borderId="0" xfId="1" applyFill="1">
      <alignment vertical="center"/>
    </xf>
    <xf numFmtId="0" fontId="2" fillId="0" borderId="1" xfId="1" applyFont="1" applyFill="1" applyBorder="1" applyAlignment="1">
      <alignment wrapText="1"/>
    </xf>
    <xf numFmtId="0" fontId="2" fillId="0" borderId="1" xfId="1" applyFont="1" applyFill="1" applyBorder="1" applyAlignment="1">
      <alignment horizontal="center" wrapText="1"/>
    </xf>
    <xf numFmtId="0" fontId="0" fillId="0" borderId="0" xfId="0" applyFill="1"/>
    <xf numFmtId="0" fontId="0" fillId="34" borderId="0" xfId="0" applyFill="1" applyAlignment="1">
      <alignment vertical="center"/>
    </xf>
    <xf numFmtId="0" fontId="1" fillId="34" borderId="0" xfId="1" applyFill="1" applyAlignment="1">
      <alignment vertical="center"/>
    </xf>
    <xf numFmtId="0" fontId="3" fillId="0" borderId="0" xfId="0" applyFont="1"/>
    <xf numFmtId="0" fontId="1" fillId="0" borderId="0" xfId="0" applyFont="1" applyAlignment="1">
      <alignment vertical="center"/>
    </xf>
    <xf numFmtId="9"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64" fontId="0" fillId="0" borderId="0" xfId="0" applyNumberFormat="1"/>
    <xf numFmtId="9" fontId="0" fillId="0" borderId="0" xfId="43" applyFont="1"/>
    <xf numFmtId="15" fontId="0" fillId="0" borderId="0" xfId="0" applyNumberFormat="1"/>
    <xf numFmtId="14" fontId="0" fillId="0" borderId="0" xfId="0" applyNumberFormat="1" applyAlignment="1">
      <alignment horizontal="left"/>
    </xf>
    <xf numFmtId="14" fontId="0" fillId="0" borderId="0" xfId="0" applyNumberFormat="1"/>
    <xf numFmtId="0" fontId="0" fillId="0" borderId="0" xfId="0"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00000000-0005-0000-0000-000025000000}"/>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7">
    <dxf>
      <numFmt numFmtId="164" formatCode="_(* #,##0_);_(* \(#,##0\);_(* &quot;-&quot;??_);_(@_)"/>
    </dxf>
    <dxf>
      <numFmt numFmtId="164" formatCode="_(* #,##0_);_(* \(#,##0\);_(* &quot;-&quot;??_);_(@_)"/>
    </dxf>
    <dxf>
      <numFmt numFmtId="164" formatCode="_(* #,##0_);_(* \(#,##0\);_(* &quot;-&quot;??_);_(@_)"/>
    </dxf>
    <dxf>
      <numFmt numFmtId="13" formatCode="0%"/>
    </dxf>
    <dxf>
      <numFmt numFmtId="13" formatCode="0%"/>
    </dxf>
    <dxf>
      <numFmt numFmtId="13" formatCode="0%"/>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pivotCacheDefinition" Target="pivotCache/pivotCacheDefinition8.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3.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6.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5.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pivotCacheDefinition" Target="pivotCache/pivotCacheDefinition4.xml"/><Relationship Id="rId35" Type="http://schemas.openxmlformats.org/officeDocument/2006/relationships/pivotCacheDefinition" Target="pivotCache/pivotCacheDefinition9.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7.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[TBM Data Model Demonstration.xlsx]Pvt Cost Pool!PivotTable1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'Pvt Cost Pool'!$B$5</c:f>
              <c:strCache>
                <c:ptCount val="1"/>
                <c:pt idx="0">
                  <c:v>Total</c:v>
                </c:pt>
              </c:strCache>
            </c:strRef>
          </c:tx>
          <c:spPr>
            <a:solidFill>
              <a:schemeClr val="accent1"/>
            </a:solidFill>
            <a:ln>
              <a:noFill/>
            </a:ln>
            <a:effectLst/>
          </c:spPr>
          <c:invertIfNegative val="0"/>
          <c:cat>
            <c:multiLvlStrRef>
              <c:f>'Pvt Cost Pool'!$A$6:$A$22</c:f>
              <c:multiLvlStrCache>
                <c:ptCount val="13"/>
                <c:lvl>
                  <c:pt idx="0">
                    <c:v>A Digital Delivery Company Contract (OpEx)</c:v>
                  </c:pt>
                  <c:pt idx="1">
                    <c:v>A Digital Delivery Company Contract (CapEx)</c:v>
                  </c:pt>
                  <c:pt idx="2">
                    <c:v>A second digital delivery company's contract (CapEx)</c:v>
                  </c:pt>
                  <c:pt idx="3">
                    <c:v>A contractor's costs (CapEx)</c:v>
                  </c:pt>
                  <c:pt idx="4">
                    <c:v>The ESO IT team's staff (OpEx)</c:v>
                  </c:pt>
                  <c:pt idx="5">
                    <c:v>The ESO IT team's staff (CapEx)</c:v>
                  </c:pt>
                  <c:pt idx="6">
                    <c:v>Elastic Search licence</c:v>
                  </c:pt>
                  <c:pt idx="7">
                    <c:v>Jfrog Artifactory maintenance fee</c:v>
                  </c:pt>
                  <c:pt idx="8">
                    <c:v>Jfrog Artifactory licence</c:v>
                  </c:pt>
                  <c:pt idx="9">
                    <c:v>Power BI licence</c:v>
                  </c:pt>
                  <c:pt idx="10">
                    <c:v>Azure Blob storage licence</c:v>
                  </c:pt>
                  <c:pt idx="11">
                    <c:v>Apache Ranger licence</c:v>
                  </c:pt>
                  <c:pt idx="12">
                    <c:v>PySpark licence</c:v>
                  </c:pt>
                </c:lvl>
                <c:lvl>
                  <c:pt idx="0">
                    <c:v>External Labor</c:v>
                  </c:pt>
                  <c:pt idx="4">
                    <c:v>Internal Labor</c:v>
                  </c:pt>
                  <c:pt idx="6">
                    <c:v>Software</c:v>
                  </c:pt>
                </c:lvl>
              </c:multiLvlStrCache>
            </c:multiLvlStrRef>
          </c:cat>
          <c:val>
            <c:numRef>
              <c:f>'Pvt Cost Pool'!$B$6:$B$22</c:f>
              <c:numCache>
                <c:formatCode>_(* #,##0_);_(* \(#,##0\);_(* "-"??_);_(@_)</c:formatCode>
                <c:ptCount val="13"/>
                <c:pt idx="0">
                  <c:v>25000</c:v>
                </c:pt>
                <c:pt idx="1">
                  <c:v>77000</c:v>
                </c:pt>
                <c:pt idx="2">
                  <c:v>12000</c:v>
                </c:pt>
                <c:pt idx="3">
                  <c:v>14000</c:v>
                </c:pt>
                <c:pt idx="4">
                  <c:v>158000</c:v>
                </c:pt>
                <c:pt idx="5">
                  <c:v>15000</c:v>
                </c:pt>
                <c:pt idx="6">
                  <c:v>2000</c:v>
                </c:pt>
                <c:pt idx="7">
                  <c:v>15000</c:v>
                </c:pt>
                <c:pt idx="8">
                  <c:v>3000</c:v>
                </c:pt>
                <c:pt idx="9">
                  <c:v>4000</c:v>
                </c:pt>
                <c:pt idx="10">
                  <c:v>15000</c:v>
                </c:pt>
                <c:pt idx="11">
                  <c:v>17000</c:v>
                </c:pt>
                <c:pt idx="12">
                  <c:v>4000</c:v>
                </c:pt>
              </c:numCache>
            </c:numRef>
          </c:val>
          <c:extLst>
            <c:ext xmlns:c16="http://schemas.microsoft.com/office/drawing/2014/chart" uri="{C3380CC4-5D6E-409C-BE32-E72D297353CC}">
              <c16:uniqueId val="{00000000-A14D-D24A-8EC5-6374C63DAE55}"/>
            </c:ext>
          </c:extLst>
        </c:ser>
        <c:dLbls>
          <c:showLegendKey val="0"/>
          <c:showVal val="0"/>
          <c:showCatName val="0"/>
          <c:showSerName val="0"/>
          <c:showPercent val="0"/>
          <c:showBubbleSize val="0"/>
        </c:dLbls>
        <c:gapWidth val="219"/>
        <c:overlap val="-27"/>
        <c:axId val="619092640"/>
        <c:axId val="566086272"/>
      </c:barChart>
      <c:catAx>
        <c:axId val="61909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086272"/>
        <c:crosses val="autoZero"/>
        <c:auto val="1"/>
        <c:lblAlgn val="ctr"/>
        <c:lblOffset val="100"/>
        <c:noMultiLvlLbl val="0"/>
      </c:catAx>
      <c:valAx>
        <c:axId val="5660862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092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[TBM Data Model Demonstration.xlsx]Pvt Qry CP-IT Translator!PivotTable10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'Pvt Qry CP-IT Translator'!$E$4:$E$5</c:f>
              <c:strCache>
                <c:ptCount val="1"/>
                <c:pt idx="0">
                  <c:v>External Labor</c:v>
                </c:pt>
              </c:strCache>
            </c:strRef>
          </c:tx>
          <c:spPr>
            <a:solidFill>
              <a:schemeClr val="accent1"/>
            </a:solidFill>
            <a:ln>
              <a:noFill/>
            </a:ln>
            <a:effectLst/>
          </c:spPr>
          <c:invertIfNegative val="0"/>
          <c:cat>
            <c:multiLvlStrRef>
              <c:f>'Pvt Qry CP-IT Translator'!$A$6:$D$15</c:f>
              <c:multiLvlStrCache>
                <c:ptCount val="9"/>
                <c:lvl>
                  <c:pt idx="0">
                    <c:v>Elastic Search</c:v>
                  </c:pt>
                  <c:pt idx="1">
                    <c:v>Jfrog Artifactory</c:v>
                  </c:pt>
                  <c:pt idx="2">
                    <c:v>Apache Airflow</c:v>
                  </c:pt>
                  <c:pt idx="3">
                    <c:v>PySPark</c:v>
                  </c:pt>
                  <c:pt idx="4">
                    <c:v>Zeppelin NoteBook</c:v>
                  </c:pt>
                  <c:pt idx="5">
                    <c:v>Jupyter Notebook</c:v>
                  </c:pt>
                  <c:pt idx="6">
                    <c:v>Power BI</c:v>
                  </c:pt>
                  <c:pt idx="7">
                    <c:v>Azure Blob storage</c:v>
                  </c:pt>
                  <c:pt idx="8">
                    <c:v>Apache Ranger</c:v>
                  </c:pt>
                </c:lvl>
                <c:lvl>
                  <c:pt idx="0">
                    <c:v>Public Cloud</c:v>
                  </c:pt>
                  <c:pt idx="3">
                    <c:v>Other</c:v>
                  </c:pt>
                  <c:pt idx="4">
                    <c:v>Other</c:v>
                  </c:pt>
                  <c:pt idx="7">
                    <c:v>Public Cloud</c:v>
                  </c:pt>
                  <c:pt idx="8">
                    <c:v>Public Cloud</c:v>
                  </c:pt>
                </c:lvl>
                <c:lvl>
                  <c:pt idx="0">
                    <c:v>Middleware</c:v>
                  </c:pt>
                  <c:pt idx="3">
                    <c:v>Big Data</c:v>
                  </c:pt>
                  <c:pt idx="4">
                    <c:v>End User Software</c:v>
                  </c:pt>
                  <c:pt idx="7">
                    <c:v>Online Storage</c:v>
                  </c:pt>
                  <c:pt idx="8">
                    <c:v>Security</c:v>
                  </c:pt>
                </c:lvl>
                <c:lvl>
                  <c:pt idx="0">
                    <c:v>Platform</c:v>
                  </c:pt>
                  <c:pt idx="4">
                    <c:v>End User</c:v>
                  </c:pt>
                  <c:pt idx="7">
                    <c:v>Storage</c:v>
                  </c:pt>
                  <c:pt idx="8">
                    <c:v>Security &amp; Compliance</c:v>
                  </c:pt>
                </c:lvl>
              </c:multiLvlStrCache>
            </c:multiLvlStrRef>
          </c:cat>
          <c:val>
            <c:numRef>
              <c:f>'Pvt Qry CP-IT Translator'!$E$6:$E$15</c:f>
              <c:numCache>
                <c:formatCode>_(* #,##0_);_(* \(#,##0\);_(* "-"??_);_(@_)</c:formatCode>
                <c:ptCount val="9"/>
                <c:pt idx="0">
                  <c:v>10200</c:v>
                </c:pt>
                <c:pt idx="1">
                  <c:v>25500</c:v>
                </c:pt>
                <c:pt idx="2">
                  <c:v>53550</c:v>
                </c:pt>
                <c:pt idx="3">
                  <c:v>1250</c:v>
                </c:pt>
                <c:pt idx="4">
                  <c:v>8400</c:v>
                </c:pt>
                <c:pt idx="5">
                  <c:v>3600</c:v>
                </c:pt>
                <c:pt idx="7">
                  <c:v>5100</c:v>
                </c:pt>
                <c:pt idx="8">
                  <c:v>20400</c:v>
                </c:pt>
              </c:numCache>
            </c:numRef>
          </c:val>
          <c:extLst>
            <c:ext xmlns:c16="http://schemas.microsoft.com/office/drawing/2014/chart" uri="{C3380CC4-5D6E-409C-BE32-E72D297353CC}">
              <c16:uniqueId val="{00000000-EB70-EA4E-8A0E-9DABB674E47A}"/>
            </c:ext>
          </c:extLst>
        </c:ser>
        <c:ser>
          <c:idx val="1"/>
          <c:order val="1"/>
          <c:tx>
            <c:strRef>
              <c:f>'Pvt Qry CP-IT Translator'!$F$4:$F$5</c:f>
              <c:strCache>
                <c:ptCount val="1"/>
                <c:pt idx="0">
                  <c:v>Internal Labor</c:v>
                </c:pt>
              </c:strCache>
            </c:strRef>
          </c:tx>
          <c:spPr>
            <a:solidFill>
              <a:schemeClr val="accent2"/>
            </a:solidFill>
            <a:ln>
              <a:noFill/>
            </a:ln>
            <a:effectLst/>
          </c:spPr>
          <c:invertIfNegative val="0"/>
          <c:cat>
            <c:multiLvlStrRef>
              <c:f>'Pvt Qry CP-IT Translator'!$A$6:$D$15</c:f>
              <c:multiLvlStrCache>
                <c:ptCount val="9"/>
                <c:lvl>
                  <c:pt idx="0">
                    <c:v>Elastic Search</c:v>
                  </c:pt>
                  <c:pt idx="1">
                    <c:v>Jfrog Artifactory</c:v>
                  </c:pt>
                  <c:pt idx="2">
                    <c:v>Apache Airflow</c:v>
                  </c:pt>
                  <c:pt idx="3">
                    <c:v>PySPark</c:v>
                  </c:pt>
                  <c:pt idx="4">
                    <c:v>Zeppelin NoteBook</c:v>
                  </c:pt>
                  <c:pt idx="5">
                    <c:v>Jupyter Notebook</c:v>
                  </c:pt>
                  <c:pt idx="6">
                    <c:v>Power BI</c:v>
                  </c:pt>
                  <c:pt idx="7">
                    <c:v>Azure Blob storage</c:v>
                  </c:pt>
                  <c:pt idx="8">
                    <c:v>Apache Ranger</c:v>
                  </c:pt>
                </c:lvl>
                <c:lvl>
                  <c:pt idx="0">
                    <c:v>Public Cloud</c:v>
                  </c:pt>
                  <c:pt idx="3">
                    <c:v>Other</c:v>
                  </c:pt>
                  <c:pt idx="4">
                    <c:v>Other</c:v>
                  </c:pt>
                  <c:pt idx="7">
                    <c:v>Public Cloud</c:v>
                  </c:pt>
                  <c:pt idx="8">
                    <c:v>Public Cloud</c:v>
                  </c:pt>
                </c:lvl>
                <c:lvl>
                  <c:pt idx="0">
                    <c:v>Middleware</c:v>
                  </c:pt>
                  <c:pt idx="3">
                    <c:v>Big Data</c:v>
                  </c:pt>
                  <c:pt idx="4">
                    <c:v>End User Software</c:v>
                  </c:pt>
                  <c:pt idx="7">
                    <c:v>Online Storage</c:v>
                  </c:pt>
                  <c:pt idx="8">
                    <c:v>Security</c:v>
                  </c:pt>
                </c:lvl>
                <c:lvl>
                  <c:pt idx="0">
                    <c:v>Platform</c:v>
                  </c:pt>
                  <c:pt idx="4">
                    <c:v>End User</c:v>
                  </c:pt>
                  <c:pt idx="7">
                    <c:v>Storage</c:v>
                  </c:pt>
                  <c:pt idx="8">
                    <c:v>Security &amp; Compliance</c:v>
                  </c:pt>
                </c:lvl>
              </c:multiLvlStrCache>
            </c:multiLvlStrRef>
          </c:cat>
          <c:val>
            <c:numRef>
              <c:f>'Pvt Qry CP-IT Translator'!$F$6:$F$15</c:f>
              <c:numCache>
                <c:formatCode>_(* #,##0_);_(* \(#,##0\);_(* "-"??_);_(@_)</c:formatCode>
                <c:ptCount val="9"/>
                <c:pt idx="0">
                  <c:v>15800</c:v>
                </c:pt>
                <c:pt idx="1">
                  <c:v>75600</c:v>
                </c:pt>
                <c:pt idx="3">
                  <c:v>7900</c:v>
                </c:pt>
                <c:pt idx="4">
                  <c:v>4740</c:v>
                </c:pt>
                <c:pt idx="5">
                  <c:v>15800</c:v>
                </c:pt>
                <c:pt idx="6">
                  <c:v>3160</c:v>
                </c:pt>
                <c:pt idx="7">
                  <c:v>12400</c:v>
                </c:pt>
                <c:pt idx="8">
                  <c:v>6000</c:v>
                </c:pt>
              </c:numCache>
            </c:numRef>
          </c:val>
          <c:extLst>
            <c:ext xmlns:c16="http://schemas.microsoft.com/office/drawing/2014/chart" uri="{C3380CC4-5D6E-409C-BE32-E72D297353CC}">
              <c16:uniqueId val="{00000004-6A6D-D34A-B930-29006AEBC2E5}"/>
            </c:ext>
          </c:extLst>
        </c:ser>
        <c:ser>
          <c:idx val="2"/>
          <c:order val="2"/>
          <c:tx>
            <c:strRef>
              <c:f>'Pvt Qry CP-IT Translator'!$G$4:$G$5</c:f>
              <c:strCache>
                <c:ptCount val="1"/>
                <c:pt idx="0">
                  <c:v>Software</c:v>
                </c:pt>
              </c:strCache>
            </c:strRef>
          </c:tx>
          <c:spPr>
            <a:solidFill>
              <a:schemeClr val="accent3"/>
            </a:solidFill>
            <a:ln>
              <a:noFill/>
            </a:ln>
            <a:effectLst/>
          </c:spPr>
          <c:invertIfNegative val="0"/>
          <c:cat>
            <c:multiLvlStrRef>
              <c:f>'Pvt Qry CP-IT Translator'!$A$6:$D$15</c:f>
              <c:multiLvlStrCache>
                <c:ptCount val="9"/>
                <c:lvl>
                  <c:pt idx="0">
                    <c:v>Elastic Search</c:v>
                  </c:pt>
                  <c:pt idx="1">
                    <c:v>Jfrog Artifactory</c:v>
                  </c:pt>
                  <c:pt idx="2">
                    <c:v>Apache Airflow</c:v>
                  </c:pt>
                  <c:pt idx="3">
                    <c:v>PySPark</c:v>
                  </c:pt>
                  <c:pt idx="4">
                    <c:v>Zeppelin NoteBook</c:v>
                  </c:pt>
                  <c:pt idx="5">
                    <c:v>Jupyter Notebook</c:v>
                  </c:pt>
                  <c:pt idx="6">
                    <c:v>Power BI</c:v>
                  </c:pt>
                  <c:pt idx="7">
                    <c:v>Azure Blob storage</c:v>
                  </c:pt>
                  <c:pt idx="8">
                    <c:v>Apache Ranger</c:v>
                  </c:pt>
                </c:lvl>
                <c:lvl>
                  <c:pt idx="0">
                    <c:v>Public Cloud</c:v>
                  </c:pt>
                  <c:pt idx="3">
                    <c:v>Other</c:v>
                  </c:pt>
                  <c:pt idx="4">
                    <c:v>Other</c:v>
                  </c:pt>
                  <c:pt idx="7">
                    <c:v>Public Cloud</c:v>
                  </c:pt>
                  <c:pt idx="8">
                    <c:v>Public Cloud</c:v>
                  </c:pt>
                </c:lvl>
                <c:lvl>
                  <c:pt idx="0">
                    <c:v>Middleware</c:v>
                  </c:pt>
                  <c:pt idx="3">
                    <c:v>Big Data</c:v>
                  </c:pt>
                  <c:pt idx="4">
                    <c:v>End User Software</c:v>
                  </c:pt>
                  <c:pt idx="7">
                    <c:v>Online Storage</c:v>
                  </c:pt>
                  <c:pt idx="8">
                    <c:v>Security</c:v>
                  </c:pt>
                </c:lvl>
                <c:lvl>
                  <c:pt idx="0">
                    <c:v>Platform</c:v>
                  </c:pt>
                  <c:pt idx="4">
                    <c:v>End User</c:v>
                  </c:pt>
                  <c:pt idx="7">
                    <c:v>Storage</c:v>
                  </c:pt>
                  <c:pt idx="8">
                    <c:v>Security &amp; Compliance</c:v>
                  </c:pt>
                </c:lvl>
              </c:multiLvlStrCache>
            </c:multiLvlStrRef>
          </c:cat>
          <c:val>
            <c:numRef>
              <c:f>'Pvt Qry CP-IT Translator'!$G$6:$G$15</c:f>
              <c:numCache>
                <c:formatCode>_(* #,##0_);_(* \(#,##0\);_(* "-"??_);_(@_)</c:formatCode>
                <c:ptCount val="9"/>
                <c:pt idx="0">
                  <c:v>2000</c:v>
                </c:pt>
                <c:pt idx="1">
                  <c:v>18000</c:v>
                </c:pt>
                <c:pt idx="3">
                  <c:v>4000</c:v>
                </c:pt>
                <c:pt idx="6">
                  <c:v>4000</c:v>
                </c:pt>
                <c:pt idx="7">
                  <c:v>15000</c:v>
                </c:pt>
                <c:pt idx="8">
                  <c:v>17000</c:v>
                </c:pt>
              </c:numCache>
            </c:numRef>
          </c:val>
          <c:extLst>
            <c:ext xmlns:c16="http://schemas.microsoft.com/office/drawing/2014/chart" uri="{C3380CC4-5D6E-409C-BE32-E72D297353CC}">
              <c16:uniqueId val="{00000005-6A6D-D34A-B930-29006AEBC2E5}"/>
            </c:ext>
          </c:extLst>
        </c:ser>
        <c:dLbls>
          <c:showLegendKey val="0"/>
          <c:showVal val="0"/>
          <c:showCatName val="0"/>
          <c:showSerName val="0"/>
          <c:showPercent val="0"/>
          <c:showBubbleSize val="0"/>
        </c:dLbls>
        <c:gapWidth val="219"/>
        <c:overlap val="100"/>
        <c:axId val="395066016"/>
        <c:axId val="566577760"/>
      </c:barChart>
      <c:catAx>
        <c:axId val="39506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577760"/>
        <c:crosses val="autoZero"/>
        <c:auto val="1"/>
        <c:lblAlgn val="ctr"/>
        <c:lblOffset val="100"/>
        <c:noMultiLvlLbl val="0"/>
      </c:catAx>
      <c:valAx>
        <c:axId val="56657776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0660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209550</xdr:colOff>
      <xdr:row>6</xdr:row>
      <xdr:rowOff>3174</xdr:rowOff>
    </xdr:from>
    <xdr:to>
      <xdr:col>9</xdr:col>
      <xdr:colOff>0</xdr:colOff>
      <xdr:row>23</xdr:row>
      <xdr:rowOff>47625</xdr:rowOff>
    </xdr:to>
    <xdr:sp macro="" textlink="">
      <xdr:nvSpPr>
        <xdr:cNvPr id="2" name="Rectangle 1">
          <a:extLst>
            <a:ext uri="{FF2B5EF4-FFF2-40B4-BE49-F238E27FC236}">
              <a16:creationId xmlns:a16="http://schemas.microsoft.com/office/drawing/2014/main" id="{76B55C88-4A4B-7146-9379-9A53B37F6A49}"/>
            </a:ext>
          </a:extLst>
        </xdr:cNvPr>
        <xdr:cNvSpPr/>
      </xdr:nvSpPr>
      <xdr:spPr>
        <a:xfrm>
          <a:off x="971550" y="1089024"/>
          <a:ext cx="5886450" cy="31210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lt1"/>
              </a:solidFill>
              <a:effectLst/>
              <a:latin typeface="+mn-lt"/>
              <a:ea typeface="+mn-ea"/>
              <a:cs typeface="+mn-cs"/>
            </a:rPr>
            <a:t>This workbook</a:t>
          </a:r>
          <a:r>
            <a:rPr lang="en-GB" sz="1100" b="1" baseline="0">
              <a:solidFill>
                <a:schemeClr val="lt1"/>
              </a:solidFill>
              <a:effectLst/>
              <a:latin typeface="+mn-lt"/>
              <a:ea typeface="+mn-ea"/>
              <a:cs typeface="+mn-cs"/>
            </a:rPr>
            <a:t> is an attachment to the Ofgem document:</a:t>
          </a:r>
          <a:endParaRPr lang="en-GB" sz="1100" b="1">
            <a:solidFill>
              <a:schemeClr val="lt1"/>
            </a:solidFill>
            <a:effectLst/>
            <a:latin typeface="+mn-lt"/>
            <a:ea typeface="+mn-ea"/>
            <a:cs typeface="+mn-cs"/>
          </a:endParaRPr>
        </a:p>
        <a:p>
          <a:pPr algn="l"/>
          <a:r>
            <a:rPr lang="en-GB" sz="1100" b="1">
              <a:solidFill>
                <a:schemeClr val="lt1"/>
              </a:solidFill>
              <a:effectLst/>
              <a:latin typeface="+mn-lt"/>
              <a:ea typeface="+mn-ea"/>
              <a:cs typeface="+mn-cs"/>
            </a:rPr>
            <a:t>"ESO Business Plan: IT Investment Plan Guidance Document"</a:t>
          </a:r>
        </a:p>
        <a:p>
          <a:pPr algn="l"/>
          <a:r>
            <a:rPr lang="en-GB" sz="1100" b="1">
              <a:solidFill>
                <a:schemeClr val="lt1"/>
              </a:solidFill>
              <a:effectLst/>
              <a:latin typeface="+mn-lt"/>
              <a:ea typeface="+mn-ea"/>
              <a:cs typeface="+mn-cs"/>
            </a:rPr>
            <a:t> Published in 2021</a:t>
          </a:r>
        </a:p>
        <a:p>
          <a:pPr algn="l"/>
          <a:endParaRPr lang="en-GB" sz="1100" b="1">
            <a:solidFill>
              <a:schemeClr val="lt1"/>
            </a:solidFill>
            <a:effectLst/>
            <a:latin typeface="+mn-lt"/>
            <a:ea typeface="+mn-ea"/>
            <a:cs typeface="+mn-cs"/>
          </a:endParaRPr>
        </a:p>
        <a:p>
          <a:pPr algn="l"/>
          <a:r>
            <a:rPr lang="en-GB" sz="1100" b="1">
              <a:solidFill>
                <a:schemeClr val="lt1"/>
              </a:solidFill>
              <a:effectLst/>
              <a:latin typeface="+mn-lt"/>
              <a:ea typeface="+mn-ea"/>
              <a:cs typeface="+mn-cs"/>
            </a:rPr>
            <a:t>This workbook</a:t>
          </a:r>
          <a:r>
            <a:rPr lang="en-GB" sz="1100" b="1" baseline="0">
              <a:solidFill>
                <a:schemeClr val="lt1"/>
              </a:solidFill>
              <a:effectLst/>
              <a:latin typeface="+mn-lt"/>
              <a:ea typeface="+mn-ea"/>
              <a:cs typeface="+mn-cs"/>
            </a:rPr>
            <a:t> is a demonstration of the conceptual formatting and information types that the guidance requires with respect to a data model of Technology Business Management (TBM) Taxonomy information.</a:t>
          </a:r>
        </a:p>
        <a:p>
          <a:pPr algn="l"/>
          <a:endParaRPr lang="en-GB" sz="1100" b="1" baseline="0">
            <a:solidFill>
              <a:schemeClr val="lt1"/>
            </a:solidFill>
            <a:effectLst/>
            <a:latin typeface="+mn-lt"/>
            <a:ea typeface="+mn-ea"/>
            <a:cs typeface="+mn-cs"/>
          </a:endParaRPr>
        </a:p>
        <a:p>
          <a:pPr algn="l"/>
          <a:r>
            <a:rPr lang="en-GB" sz="1100" b="1" baseline="0">
              <a:solidFill>
                <a:schemeClr val="lt1"/>
              </a:solidFill>
              <a:effectLst/>
              <a:latin typeface="+mn-lt"/>
              <a:ea typeface="+mn-ea"/>
              <a:cs typeface="+mn-cs"/>
            </a:rPr>
            <a:t>This workbook is specifically not intended to be treated as a template for the data model submission. Instead, this is provided as an explanatory guide that both provides clarity regarding the "data architecture design" of the information submitted (i.e. the conceptual layout of the data) and it also provides an indication of how that data format enables analysis to be carried out.</a:t>
          </a:r>
        </a:p>
        <a:p>
          <a:pPr algn="l"/>
          <a:endParaRPr lang="en-GB" sz="1100" b="1" baseline="0">
            <a:solidFill>
              <a:schemeClr val="lt1"/>
            </a:solidFill>
            <a:effectLst/>
            <a:latin typeface="+mn-lt"/>
            <a:ea typeface="+mn-ea"/>
            <a:cs typeface="+mn-cs"/>
          </a:endParaRPr>
        </a:p>
        <a:p>
          <a:pPr algn="l"/>
          <a:r>
            <a:rPr lang="en-GB" sz="1100" b="1" baseline="0">
              <a:solidFill>
                <a:schemeClr val="lt1"/>
              </a:solidFill>
              <a:effectLst/>
              <a:latin typeface="+mn-lt"/>
              <a:ea typeface="+mn-ea"/>
              <a:cs typeface="+mn-cs"/>
            </a:rPr>
            <a:t>The actual analysis is anticipated to take advantage of data management and analysis methods associated with databases, but for demonstration purposes, Excel has been used. We consider Excel (i.e. spreadsheets) to be a more widely understood tool than database software and so more inclusive to a public audience.</a:t>
          </a:r>
        </a:p>
      </xdr:txBody>
    </xdr:sp>
    <xdr:clientData/>
  </xdr:twoCellAnchor>
  <xdr:twoCellAnchor>
    <xdr:from>
      <xdr:col>10</xdr:col>
      <xdr:colOff>16329</xdr:colOff>
      <xdr:row>6</xdr:row>
      <xdr:rowOff>1359</xdr:rowOff>
    </xdr:from>
    <xdr:to>
      <xdr:col>17</xdr:col>
      <xdr:colOff>16329</xdr:colOff>
      <xdr:row>24</xdr:row>
      <xdr:rowOff>171450</xdr:rowOff>
    </xdr:to>
    <xdr:sp macro="" textlink="">
      <xdr:nvSpPr>
        <xdr:cNvPr id="3" name="Rectangle 2">
          <a:extLst>
            <a:ext uri="{FF2B5EF4-FFF2-40B4-BE49-F238E27FC236}">
              <a16:creationId xmlns:a16="http://schemas.microsoft.com/office/drawing/2014/main" id="{5010474F-524E-534D-BBD4-ACED299F8323}"/>
            </a:ext>
          </a:extLst>
        </xdr:cNvPr>
        <xdr:cNvSpPr/>
      </xdr:nvSpPr>
      <xdr:spPr>
        <a:xfrm>
          <a:off x="7636329" y="1087209"/>
          <a:ext cx="5334000" cy="34276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lt1"/>
              </a:solidFill>
              <a:effectLst/>
              <a:latin typeface="+mn-lt"/>
              <a:ea typeface="+mn-ea"/>
              <a:cs typeface="+mn-cs"/>
            </a:rPr>
            <a:t>The colour coding of the sheets of this workbook are</a:t>
          </a:r>
          <a:r>
            <a:rPr lang="en-GB" sz="1100" b="1" baseline="0">
              <a:solidFill>
                <a:schemeClr val="lt1"/>
              </a:solidFill>
              <a:effectLst/>
              <a:latin typeface="+mn-lt"/>
              <a:ea typeface="+mn-ea"/>
              <a:cs typeface="+mn-cs"/>
            </a:rPr>
            <a:t> as follows:</a:t>
          </a:r>
        </a:p>
        <a:p>
          <a:pPr algn="l"/>
          <a:endParaRPr lang="en-GB" sz="1100" b="1" baseline="0">
            <a:solidFill>
              <a:schemeClr val="lt1"/>
            </a:solidFill>
            <a:effectLst/>
            <a:latin typeface="+mn-lt"/>
            <a:ea typeface="+mn-ea"/>
            <a:cs typeface="+mn-cs"/>
          </a:endParaRPr>
        </a:p>
        <a:p>
          <a:pPr algn="l"/>
          <a:r>
            <a:rPr lang="en-GB" sz="1100" b="1" baseline="0">
              <a:solidFill>
                <a:schemeClr val="lt1"/>
              </a:solidFill>
              <a:effectLst/>
              <a:latin typeface="+mn-lt"/>
              <a:ea typeface="+mn-ea"/>
              <a:cs typeface="+mn-cs"/>
            </a:rPr>
            <a:t>Orange</a:t>
          </a:r>
        </a:p>
        <a:p>
          <a:pPr algn="l"/>
          <a:r>
            <a:rPr lang="en-GB" sz="1100" b="1" baseline="0">
              <a:solidFill>
                <a:schemeClr val="lt1"/>
              </a:solidFill>
              <a:effectLst/>
              <a:latin typeface="+mn-lt"/>
              <a:ea typeface="+mn-ea"/>
              <a:cs typeface="+mn-cs"/>
            </a:rPr>
            <a:t>Information downloaded from the TBM Council</a:t>
          </a:r>
        </a:p>
        <a:p>
          <a:pPr algn="l"/>
          <a:endParaRPr lang="en-GB" sz="1100" b="1" baseline="0">
            <a:solidFill>
              <a:schemeClr val="lt1"/>
            </a:solidFill>
            <a:effectLst/>
            <a:latin typeface="+mn-lt"/>
            <a:ea typeface="+mn-ea"/>
            <a:cs typeface="+mn-cs"/>
          </a:endParaRPr>
        </a:p>
        <a:p>
          <a:pPr algn="l"/>
          <a:r>
            <a:rPr lang="en-GB" sz="1100" b="1" baseline="0">
              <a:solidFill>
                <a:schemeClr val="lt1"/>
              </a:solidFill>
              <a:effectLst/>
              <a:latin typeface="+mn-lt"/>
              <a:ea typeface="+mn-ea"/>
              <a:cs typeface="+mn-cs"/>
            </a:rPr>
            <a:t>Green</a:t>
          </a:r>
        </a:p>
        <a:p>
          <a:pPr algn="l"/>
          <a:r>
            <a:rPr lang="en-GB" sz="1100" b="1" baseline="0">
              <a:solidFill>
                <a:schemeClr val="lt1"/>
              </a:solidFill>
              <a:effectLst/>
              <a:latin typeface="+mn-lt"/>
              <a:ea typeface="+mn-ea"/>
              <a:cs typeface="+mn-cs"/>
            </a:rPr>
            <a:t>Input data sheets for different layers of the TBM taxonomy and to describe projects</a:t>
          </a:r>
        </a:p>
        <a:p>
          <a:pPr algn="l"/>
          <a:endParaRPr lang="en-GB" sz="1100" b="1" baseline="0">
            <a:solidFill>
              <a:schemeClr val="lt1"/>
            </a:solidFill>
            <a:effectLst/>
            <a:latin typeface="+mn-lt"/>
            <a:ea typeface="+mn-ea"/>
            <a:cs typeface="+mn-cs"/>
          </a:endParaRPr>
        </a:p>
        <a:p>
          <a:pPr algn="l"/>
          <a:r>
            <a:rPr lang="en-GB" sz="1100" b="1" baseline="0">
              <a:solidFill>
                <a:schemeClr val="lt1"/>
              </a:solidFill>
              <a:effectLst/>
              <a:latin typeface="+mn-lt"/>
              <a:ea typeface="+mn-ea"/>
              <a:cs typeface="+mn-cs"/>
            </a:rPr>
            <a:t>Yellow</a:t>
          </a:r>
        </a:p>
        <a:p>
          <a:pPr algn="l"/>
          <a:r>
            <a:rPr lang="en-GB" sz="1100" b="1" baseline="0">
              <a:solidFill>
                <a:schemeClr val="lt1"/>
              </a:solidFill>
              <a:effectLst/>
              <a:latin typeface="+mn-lt"/>
              <a:ea typeface="+mn-ea"/>
              <a:cs typeface="+mn-cs"/>
            </a:rPr>
            <a:t>These are all pivot tables to demonstrate analysis and summarisation of other sheets of information</a:t>
          </a:r>
        </a:p>
        <a:p>
          <a:pPr algn="l"/>
          <a:endParaRPr lang="en-GB" sz="1100" b="1" baseline="0">
            <a:solidFill>
              <a:schemeClr val="lt1"/>
            </a:solidFill>
            <a:effectLst/>
            <a:latin typeface="+mn-lt"/>
            <a:ea typeface="+mn-ea"/>
            <a:cs typeface="+mn-cs"/>
          </a:endParaRPr>
        </a:p>
        <a:p>
          <a:pPr algn="l"/>
          <a:r>
            <a:rPr lang="en-GB" sz="1100" b="1" baseline="0">
              <a:solidFill>
                <a:schemeClr val="lt1"/>
              </a:solidFill>
              <a:effectLst/>
              <a:latin typeface="+mn-lt"/>
              <a:ea typeface="+mn-ea"/>
              <a:cs typeface="+mn-cs"/>
            </a:rPr>
            <a:t>Blue</a:t>
          </a:r>
        </a:p>
        <a:p>
          <a:pPr algn="l"/>
          <a:r>
            <a:rPr lang="en-GB" sz="1100" b="1" baseline="0">
              <a:solidFill>
                <a:schemeClr val="lt1"/>
              </a:solidFill>
              <a:effectLst/>
              <a:latin typeface="+mn-lt"/>
              <a:ea typeface="+mn-ea"/>
              <a:cs typeface="+mn-cs"/>
            </a:rPr>
            <a:t>Input data sheets for describing how information held in different layers from the TBM relate to one another</a:t>
          </a:r>
        </a:p>
        <a:p>
          <a:pPr algn="l"/>
          <a:endParaRPr lang="en-GB" sz="1100" b="1" baseline="0">
            <a:solidFill>
              <a:schemeClr val="lt1"/>
            </a:solidFill>
            <a:effectLst/>
            <a:latin typeface="+mn-lt"/>
            <a:ea typeface="+mn-ea"/>
            <a:cs typeface="+mn-cs"/>
          </a:endParaRPr>
        </a:p>
        <a:p>
          <a:pPr algn="l"/>
          <a:r>
            <a:rPr lang="en-GB" sz="1100" b="1" baseline="0">
              <a:solidFill>
                <a:schemeClr val="lt1"/>
              </a:solidFill>
              <a:effectLst/>
              <a:latin typeface="+mn-lt"/>
              <a:ea typeface="+mn-ea"/>
              <a:cs typeface="+mn-cs"/>
            </a:rPr>
            <a:t>Purple</a:t>
          </a:r>
        </a:p>
        <a:p>
          <a:pPr algn="l"/>
          <a:r>
            <a:rPr lang="en-GB" sz="1100" b="1" baseline="0">
              <a:solidFill>
                <a:schemeClr val="lt1"/>
              </a:solidFill>
              <a:effectLst/>
              <a:latin typeface="+mn-lt"/>
              <a:ea typeface="+mn-ea"/>
              <a:cs typeface="+mn-cs"/>
            </a:rPr>
            <a:t>Derived data (aka data queries). These sheets do not have data input to them directly, instead they join data together based on the consent of the Green and Blue sheet inputs</a:t>
          </a:r>
        </a:p>
      </xdr:txBody>
    </xdr:sp>
    <xdr:clientData/>
  </xdr:twoCellAnchor>
  <xdr:twoCellAnchor editAs="oneCell">
    <xdr:from>
      <xdr:col>0</xdr:col>
      <xdr:colOff>1</xdr:colOff>
      <xdr:row>0</xdr:row>
      <xdr:rowOff>0</xdr:rowOff>
    </xdr:from>
    <xdr:to>
      <xdr:col>4</xdr:col>
      <xdr:colOff>92995</xdr:colOff>
      <xdr:row>1</xdr:row>
      <xdr:rowOff>2184</xdr:rowOff>
    </xdr:to>
    <xdr:pic>
      <xdr:nvPicPr>
        <xdr:cNvPr id="16" name="Picture 15" descr="image of the Ofgem logo" title="Ofgem logo">
          <a:extLst>
            <a:ext uri="{FF2B5EF4-FFF2-40B4-BE49-F238E27FC236}">
              <a16:creationId xmlns:a16="http://schemas.microsoft.com/office/drawing/2014/main" id="{3CAA8B12-0A98-4F26-B9B5-020BEE63CB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40994" cy="716559"/>
        </a:xfrm>
        <a:prstGeom prst="rect">
          <a:avLst/>
        </a:prstGeom>
      </xdr:spPr>
    </xdr:pic>
    <xdr:clientData/>
  </xdr:twoCellAnchor>
  <xdr:twoCellAnchor editAs="oneCell">
    <xdr:from>
      <xdr:col>5</xdr:col>
      <xdr:colOff>179140</xdr:colOff>
      <xdr:row>0</xdr:row>
      <xdr:rowOff>183509</xdr:rowOff>
    </xdr:from>
    <xdr:to>
      <xdr:col>6</xdr:col>
      <xdr:colOff>352367</xdr:colOff>
      <xdr:row>0</xdr:row>
      <xdr:rowOff>545459</xdr:rowOff>
    </xdr:to>
    <xdr:pic>
      <xdr:nvPicPr>
        <xdr:cNvPr id="17" name="Picture 16" title="white box">
          <a:extLst>
            <a:ext uri="{FF2B5EF4-FFF2-40B4-BE49-F238E27FC236}">
              <a16:creationId xmlns:a16="http://schemas.microsoft.com/office/drawing/2014/main" id="{24265D93-692C-4892-A082-04EA4A39CB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2315" y="180334"/>
          <a:ext cx="932052" cy="365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742950</xdr:colOff>
      <xdr:row>15</xdr:row>
      <xdr:rowOff>0</xdr:rowOff>
    </xdr:from>
    <xdr:to>
      <xdr:col>2</xdr:col>
      <xdr:colOff>2116</xdr:colOff>
      <xdr:row>28</xdr:row>
      <xdr:rowOff>57150</xdr:rowOff>
    </xdr:to>
    <xdr:sp macro="" textlink="">
      <xdr:nvSpPr>
        <xdr:cNvPr id="2" name="Rectangle 1">
          <a:extLst>
            <a:ext uri="{FF2B5EF4-FFF2-40B4-BE49-F238E27FC236}">
              <a16:creationId xmlns:a16="http://schemas.microsoft.com/office/drawing/2014/main" id="{05B92432-8B09-6C4C-B8D0-C965D8BFE5F6}"/>
            </a:ext>
          </a:extLst>
        </xdr:cNvPr>
        <xdr:cNvSpPr/>
      </xdr:nvSpPr>
      <xdr:spPr>
        <a:xfrm>
          <a:off x="742950" y="2714625"/>
          <a:ext cx="3364441" cy="2409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Summarisation of IT Tower data</a:t>
          </a:r>
        </a:p>
        <a:p>
          <a:pPr algn="l"/>
          <a:endParaRPr lang="en-GB" sz="1100"/>
        </a:p>
        <a:p>
          <a:pPr algn="l"/>
          <a:r>
            <a:rPr lang="en-GB" sz="1100"/>
            <a:t>On its own, this lists the full range of IT</a:t>
          </a:r>
          <a:r>
            <a:rPr lang="en-GB" sz="1100" baseline="0"/>
            <a:t> resources available, but it does not contain time information to discriminate when each of these are available.</a:t>
          </a:r>
        </a:p>
        <a:p>
          <a:pPr algn="l"/>
          <a:endParaRPr lang="en-GB" sz="1100" baseline="0"/>
        </a:p>
        <a:p>
          <a:pPr algn="l"/>
          <a:r>
            <a:rPr lang="en-GB" sz="1100" baseline="0"/>
            <a:t>This highlights a data architecture design choice for the data model. In this example model, time information has been recorded only with respect to Cost Pool information, which, if queried can be integrated with this data to provide timing insight, but alternative methods may be valid, such as including time information directly with the IT Tower data.</a:t>
          </a:r>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1378884</xdr:colOff>
      <xdr:row>12</xdr:row>
      <xdr:rowOff>149411</xdr:rowOff>
    </xdr:from>
    <xdr:to>
      <xdr:col>2</xdr:col>
      <xdr:colOff>1849219</xdr:colOff>
      <xdr:row>17</xdr:row>
      <xdr:rowOff>85725</xdr:rowOff>
    </xdr:to>
    <xdr:sp macro="" textlink="">
      <xdr:nvSpPr>
        <xdr:cNvPr id="2" name="Rectangle 1">
          <a:extLst>
            <a:ext uri="{FF2B5EF4-FFF2-40B4-BE49-F238E27FC236}">
              <a16:creationId xmlns:a16="http://schemas.microsoft.com/office/drawing/2014/main" id="{B43E40E9-9344-2D4F-BAB8-A7A3C2DC78BA}"/>
            </a:ext>
          </a:extLst>
        </xdr:cNvPr>
        <xdr:cNvSpPr/>
      </xdr:nvSpPr>
      <xdr:spPr>
        <a:xfrm>
          <a:off x="1378884" y="2321111"/>
          <a:ext cx="3442135" cy="8411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Summarisation of IT Services data</a:t>
          </a:r>
        </a:p>
        <a:p>
          <a:pPr algn="l"/>
          <a:endParaRPr lang="en-GB" sz="1100"/>
        </a:p>
        <a:p>
          <a:pPr algn="l"/>
          <a:r>
            <a:rPr lang="en-GB" sz="1100"/>
            <a:t>The</a:t>
          </a:r>
          <a:r>
            <a:rPr lang="en-GB" sz="1100" baseline="0"/>
            <a:t> narrative for this view of the data is equivelent as for sheet Pvt IT Tower.</a:t>
          </a:r>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263878</xdr:colOff>
      <xdr:row>1</xdr:row>
      <xdr:rowOff>144992</xdr:rowOff>
    </xdr:from>
    <xdr:to>
      <xdr:col>11</xdr:col>
      <xdr:colOff>475544</xdr:colOff>
      <xdr:row>12</xdr:row>
      <xdr:rowOff>38100</xdr:rowOff>
    </xdr:to>
    <xdr:sp macro="" textlink="">
      <xdr:nvSpPr>
        <xdr:cNvPr id="2" name="Rectangle 1">
          <a:extLst>
            <a:ext uri="{FF2B5EF4-FFF2-40B4-BE49-F238E27FC236}">
              <a16:creationId xmlns:a16="http://schemas.microsoft.com/office/drawing/2014/main" id="{7663C8F6-FB22-C347-8166-6A5B93F57B9D}"/>
            </a:ext>
          </a:extLst>
        </xdr:cNvPr>
        <xdr:cNvSpPr/>
      </xdr:nvSpPr>
      <xdr:spPr>
        <a:xfrm>
          <a:off x="9150703" y="325967"/>
          <a:ext cx="3412066" cy="1883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table is</a:t>
          </a:r>
          <a:r>
            <a:rPr lang="en-GB" sz="1100" baseline="0"/>
            <a:t> for inputting data that describes the relationships between Cost Pool data and IT Tower data. It enumerates all cases where cost has an association with a (level 4) IT resource among the IT Towers.</a:t>
          </a:r>
        </a:p>
        <a:p>
          <a:pPr algn="l"/>
          <a:endParaRPr lang="en-GB" sz="1100" baseline="0"/>
        </a:p>
        <a:p>
          <a:pPr algn="l"/>
          <a:r>
            <a:rPr lang="en-GB" sz="1100" baseline="0"/>
            <a:t>Additional fields of data can be added here to provide more insight about that relationship. The example given is the % share of cost that the IT resource is responsible for with respect to a particular item from the Cost Pool data.</a:t>
          </a:r>
          <a:endParaRPr lang="en-GB" sz="1100"/>
        </a:p>
      </xdr:txBody>
    </xdr:sp>
    <xdr:clientData/>
  </xdr:twoCellAnchor>
  <xdr:twoCellAnchor>
    <xdr:from>
      <xdr:col>7</xdr:col>
      <xdr:colOff>246945</xdr:colOff>
      <xdr:row>18</xdr:row>
      <xdr:rowOff>49741</xdr:rowOff>
    </xdr:from>
    <xdr:to>
      <xdr:col>11</xdr:col>
      <xdr:colOff>458611</xdr:colOff>
      <xdr:row>34</xdr:row>
      <xdr:rowOff>85725</xdr:rowOff>
    </xdr:to>
    <xdr:sp macro="" textlink="">
      <xdr:nvSpPr>
        <xdr:cNvPr id="3" name="Rectangle 2">
          <a:extLst>
            <a:ext uri="{FF2B5EF4-FFF2-40B4-BE49-F238E27FC236}">
              <a16:creationId xmlns:a16="http://schemas.microsoft.com/office/drawing/2014/main" id="{FF496D3E-6833-E949-BF3A-1FC9AD51A810}"/>
            </a:ext>
          </a:extLst>
        </xdr:cNvPr>
        <xdr:cNvSpPr/>
      </xdr:nvSpPr>
      <xdr:spPr>
        <a:xfrm>
          <a:off x="9133770" y="3307291"/>
          <a:ext cx="3412066" cy="29315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Observe how ID Cost Pool Human Readable items starting 1 and 14 are for the</a:t>
          </a:r>
          <a:r>
            <a:rPr lang="en-GB" sz="1100" baseline="0"/>
            <a:t> same cost source, the internal ESO staff. The distinction is that these costs are incurred in different years (as was stated in the Cost Pool sheet table). Tables such as this one are primarily for machine-readability purposes. More appropriate solutions than Excel would make data input requirements, such as on this sheet, easier for humans to manage.</a:t>
          </a:r>
        </a:p>
        <a:p>
          <a:pPr algn="l"/>
          <a:endParaRPr lang="en-GB" sz="1100" baseline="0"/>
        </a:p>
        <a:p>
          <a:pPr algn="l"/>
          <a:r>
            <a:rPr lang="en-GB" sz="1100" baseline="0"/>
            <a:t>Including data about the same cost source between different years is valuable as it enables properties about that cost source to change over time, in this example, the IT Towers that the cost source helped deliver have changed and also the relative share of costs is changing between the two years.</a:t>
          </a:r>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304800</xdr:colOff>
      <xdr:row>22</xdr:row>
      <xdr:rowOff>16932</xdr:rowOff>
    </xdr:from>
    <xdr:to>
      <xdr:col>4</xdr:col>
      <xdr:colOff>440266</xdr:colOff>
      <xdr:row>28</xdr:row>
      <xdr:rowOff>152399</xdr:rowOff>
    </xdr:to>
    <xdr:sp macro="" textlink="">
      <xdr:nvSpPr>
        <xdr:cNvPr id="2" name="Rectangle 1">
          <a:extLst>
            <a:ext uri="{FF2B5EF4-FFF2-40B4-BE49-F238E27FC236}">
              <a16:creationId xmlns:a16="http://schemas.microsoft.com/office/drawing/2014/main" id="{9C67AFAA-5358-F846-8595-4DC206F7DE4D}"/>
            </a:ext>
          </a:extLst>
        </xdr:cNvPr>
        <xdr:cNvSpPr/>
      </xdr:nvSpPr>
      <xdr:spPr>
        <a:xfrm>
          <a:off x="8239125" y="3998382"/>
          <a:ext cx="3421591" cy="1221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These</a:t>
          </a:r>
          <a:r>
            <a:rPr lang="en-GB" sz="1100" baseline="0"/>
            <a:t> tables present the CP-IT Translator data. On their own, these tables offer only limited insight, but analysis here can be beneficial for validating the quality of data. For example the right-hand summarisation allows for easy validation that all Cost Pool items have exactly 100% of their costs distributed among IT resources</a:t>
          </a:r>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906991</xdr:colOff>
      <xdr:row>45</xdr:row>
      <xdr:rowOff>21167</xdr:rowOff>
    </xdr:from>
    <xdr:to>
      <xdr:col>4</xdr:col>
      <xdr:colOff>2200274</xdr:colOff>
      <xdr:row>55</xdr:row>
      <xdr:rowOff>169333</xdr:rowOff>
    </xdr:to>
    <xdr:sp macro="" textlink="">
      <xdr:nvSpPr>
        <xdr:cNvPr id="2" name="Rectangle 1">
          <a:extLst>
            <a:ext uri="{FF2B5EF4-FFF2-40B4-BE49-F238E27FC236}">
              <a16:creationId xmlns:a16="http://schemas.microsoft.com/office/drawing/2014/main" id="{4C5CA171-2B53-D943-A5E0-E164E3B869D3}"/>
            </a:ext>
          </a:extLst>
        </xdr:cNvPr>
        <xdr:cNvSpPr/>
      </xdr:nvSpPr>
      <xdr:spPr>
        <a:xfrm>
          <a:off x="906991" y="8165042"/>
          <a:ext cx="4417483" cy="19579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table is</a:t>
          </a:r>
          <a:r>
            <a:rPr lang="en-GB" sz="1100" baseline="0"/>
            <a:t> for inputting data that describes the relationships between Cost Pool data and IT Tower data. It enumerates all cases where cost has an association with an IT resource among the IT Towers.</a:t>
          </a:r>
        </a:p>
        <a:p>
          <a:pPr algn="l"/>
          <a:endParaRPr lang="en-GB" sz="1100" baseline="0"/>
        </a:p>
        <a:p>
          <a:pPr algn="l"/>
          <a:r>
            <a:rPr lang="en-GB" sz="1100" baseline="0"/>
            <a:t>Additional fields of data can be added here to provide more insight about that relationship. The example given is the % share of cost that the IT resource is responsible for with respect to a particular item from the Cost Pool data. See how the Cost Allocation field computes the total Cost Pool cost and the share of that cost for the current IT Tower item.</a:t>
          </a:r>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771769</xdr:colOff>
      <xdr:row>17</xdr:row>
      <xdr:rowOff>82265</xdr:rowOff>
    </xdr:from>
    <xdr:to>
      <xdr:col>12</xdr:col>
      <xdr:colOff>517769</xdr:colOff>
      <xdr:row>56</xdr:row>
      <xdr:rowOff>175847</xdr:rowOff>
    </xdr:to>
    <xdr:graphicFrame macro="">
      <xdr:nvGraphicFramePr>
        <xdr:cNvPr id="2" name="Chart 1">
          <a:extLst>
            <a:ext uri="{FF2B5EF4-FFF2-40B4-BE49-F238E27FC236}">
              <a16:creationId xmlns:a16="http://schemas.microsoft.com/office/drawing/2014/main" id="{58B9CBA1-8722-8B4F-B7D0-31826A2F3C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26106</xdr:colOff>
      <xdr:row>40</xdr:row>
      <xdr:rowOff>132645</xdr:rowOff>
    </xdr:from>
    <xdr:to>
      <xdr:col>17</xdr:col>
      <xdr:colOff>278694</xdr:colOff>
      <xdr:row>63</xdr:row>
      <xdr:rowOff>85726</xdr:rowOff>
    </xdr:to>
    <xdr:sp macro="" textlink="">
      <xdr:nvSpPr>
        <xdr:cNvPr id="3" name="Rectangle 2">
          <a:extLst>
            <a:ext uri="{FF2B5EF4-FFF2-40B4-BE49-F238E27FC236}">
              <a16:creationId xmlns:a16="http://schemas.microsoft.com/office/drawing/2014/main" id="{8F175806-5BF1-7A46-8DF9-D59054C3407C}"/>
            </a:ext>
          </a:extLst>
        </xdr:cNvPr>
        <xdr:cNvSpPr/>
      </xdr:nvSpPr>
      <xdr:spPr>
        <a:xfrm>
          <a:off x="12160956" y="7371645"/>
          <a:ext cx="3424413" cy="41155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Creating a pivot</a:t>
          </a:r>
          <a:r>
            <a:rPr lang="en-GB" sz="1100" baseline="0"/>
            <a:t> table of the data query tables of information provides more advanced insight opportunities.</a:t>
          </a:r>
        </a:p>
        <a:p>
          <a:pPr algn="l"/>
          <a:endParaRPr lang="en-GB" sz="1100" baseline="0"/>
        </a:p>
        <a:p>
          <a:pPr algn="l"/>
          <a:r>
            <a:rPr lang="en-GB" sz="1100" baseline="0"/>
            <a:t>In this sheet the combined Cost Pool and IT Tower are available, having used their translator data.</a:t>
          </a:r>
        </a:p>
        <a:p>
          <a:pPr algn="l"/>
          <a:endParaRPr lang="en-GB" sz="1100" baseline="0"/>
        </a:p>
        <a:p>
          <a:pPr algn="l"/>
          <a:r>
            <a:rPr lang="en-GB" sz="1100" baseline="0"/>
            <a:t>Whereas Pvt Cost Pool showed total costs, but not what the money was spent on delivering, this joined data allows for users to see what the money delivered.</a:t>
          </a:r>
        </a:p>
        <a:p>
          <a:pPr algn="l"/>
          <a:endParaRPr lang="en-GB" sz="1100" baseline="0"/>
        </a:p>
        <a:p>
          <a:pPr algn="l"/>
          <a:r>
            <a:rPr lang="en-GB" sz="1100" baseline="0"/>
            <a:t>It is also possible to "drill" up and down levels of detail (between 1-4) as well as to easily reconfigure the pivot table layout for insights based on different dimensions / frames of reference.</a:t>
          </a:r>
        </a:p>
        <a:p>
          <a:pPr algn="l"/>
          <a:endParaRPr lang="en-GB" sz="1100" baseline="0"/>
        </a:p>
        <a:p>
          <a:pPr algn="l"/>
          <a:r>
            <a:rPr lang="en-GB" sz="1100" baseline="0"/>
            <a:t>The example pivot tables are all randomly selected examples of reasonable ways the data might be presented, they are easily visualised using graphs.</a:t>
          </a:r>
        </a:p>
        <a:p>
          <a:pPr algn="l"/>
          <a:endParaRPr lang="en-GB" sz="1100" baseline="0"/>
        </a:p>
        <a:p>
          <a:pPr algn="l"/>
          <a:r>
            <a:rPr lang="en-GB" sz="1100" baseline="0"/>
            <a:t>This analysis is made easy because of the robust design choices for the the input data.</a:t>
          </a:r>
        </a:p>
        <a:p>
          <a:pPr algn="l"/>
          <a:endParaRPr lang="en-GB" sz="1100" baseline="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1284968</xdr:colOff>
      <xdr:row>13</xdr:row>
      <xdr:rowOff>66675</xdr:rowOff>
    </xdr:from>
    <xdr:to>
      <xdr:col>3</xdr:col>
      <xdr:colOff>1067202</xdr:colOff>
      <xdr:row>27</xdr:row>
      <xdr:rowOff>123825</xdr:rowOff>
    </xdr:to>
    <xdr:sp macro="" textlink="">
      <xdr:nvSpPr>
        <xdr:cNvPr id="2" name="Rectangle 1">
          <a:extLst>
            <a:ext uri="{FF2B5EF4-FFF2-40B4-BE49-F238E27FC236}">
              <a16:creationId xmlns:a16="http://schemas.microsoft.com/office/drawing/2014/main" id="{842DDF82-87CE-B943-A7F3-9E205C998365}"/>
            </a:ext>
          </a:extLst>
        </xdr:cNvPr>
        <xdr:cNvSpPr/>
      </xdr:nvSpPr>
      <xdr:spPr>
        <a:xfrm>
          <a:off x="2751818" y="2419350"/>
          <a:ext cx="3382684" cy="2590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pivot table has is</a:t>
          </a:r>
          <a:r>
            <a:rPr lang="en-GB" sz="1100" baseline="0"/>
            <a:t> showing a joining of the IT Tower and IT Service data.</a:t>
          </a:r>
        </a:p>
        <a:p>
          <a:pPr algn="l"/>
          <a:endParaRPr lang="en-GB" sz="1100" baseline="0"/>
        </a:p>
        <a:p>
          <a:pPr algn="l"/>
          <a:r>
            <a:rPr lang="en-GB" sz="1100" baseline="0"/>
            <a:t>It makes it easy to see exactly which IT Tower resources are required for each composite IT service to exist.</a:t>
          </a:r>
        </a:p>
        <a:p>
          <a:pPr algn="l"/>
          <a:endParaRPr lang="en-GB" sz="1100" baseline="0"/>
        </a:p>
        <a:p>
          <a:pPr algn="l"/>
          <a:r>
            <a:rPr lang="en-GB" sz="1100" baseline="0"/>
            <a:t>This can be very insightful for understanding how a service is being designed and put together.</a:t>
          </a:r>
        </a:p>
        <a:p>
          <a:pPr algn="l"/>
          <a:endParaRPr lang="en-GB" sz="1100" baseline="0"/>
        </a:p>
        <a:p>
          <a:pPr algn="l"/>
          <a:r>
            <a:rPr lang="en-GB" sz="1100" baseline="0"/>
            <a:t>Notice that there is no cost information on this sheet, but given that sheet "Pvt Qry CP-IT Translator" has displayed the cost data from the frame of reference of IT towers, this is something that can be achieved with further joining of data.</a:t>
          </a:r>
        </a:p>
      </xdr:txBody>
    </xdr:sp>
    <xdr:clientData/>
  </xdr:twoCellAnchor>
  <xdr:twoCellAnchor>
    <xdr:from>
      <xdr:col>3</xdr:col>
      <xdr:colOff>1313542</xdr:colOff>
      <xdr:row>13</xdr:row>
      <xdr:rowOff>46715</xdr:rowOff>
    </xdr:from>
    <xdr:to>
      <xdr:col>5</xdr:col>
      <xdr:colOff>753784</xdr:colOff>
      <xdr:row>34</xdr:row>
      <xdr:rowOff>171449</xdr:rowOff>
    </xdr:to>
    <xdr:sp macro="" textlink="">
      <xdr:nvSpPr>
        <xdr:cNvPr id="3" name="Rectangle 2">
          <a:extLst>
            <a:ext uri="{FF2B5EF4-FFF2-40B4-BE49-F238E27FC236}">
              <a16:creationId xmlns:a16="http://schemas.microsoft.com/office/drawing/2014/main" id="{26E24D23-2F12-B44E-ADD5-27502FAAE37D}"/>
            </a:ext>
          </a:extLst>
        </xdr:cNvPr>
        <xdr:cNvSpPr/>
      </xdr:nvSpPr>
      <xdr:spPr>
        <a:xfrm>
          <a:off x="6380842" y="2399390"/>
          <a:ext cx="3355017" cy="39252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Through  further queries of the overall data held</a:t>
          </a:r>
          <a:r>
            <a:rPr lang="en-GB" sz="1100" baseline="0"/>
            <a:t> in this spreadsheet it is possible to join all of the data together into one single "data cube".</a:t>
          </a:r>
        </a:p>
        <a:p>
          <a:pPr algn="l"/>
          <a:endParaRPr lang="en-GB" sz="1100" baseline="0"/>
        </a:p>
        <a:p>
          <a:pPr algn="l"/>
          <a:r>
            <a:rPr lang="en-GB" sz="1100" baseline="0"/>
            <a:t>Because a data cube would join information between all of the layers of the TBM Taxonomy (and the project information) it is possible to gain all of the insights shown in this example workbook and more advanced insights too, such as relating the Cost Pool data through all of the TBM layers to the Business layer functions that consume the IT.</a:t>
          </a:r>
        </a:p>
        <a:p>
          <a:pPr algn="l"/>
          <a:endParaRPr lang="en-GB" sz="1100" baseline="0"/>
        </a:p>
        <a:p>
          <a:pPr algn="l"/>
          <a:r>
            <a:rPr lang="en-GB" sz="1100" baseline="0"/>
            <a:t>Excel is  capable of carrying out this analysis, made easier if its VBA capabilities are used. However, spreadsheet tools are not optimised for this kind of analysis, which relies on database methods for analysis.</a:t>
          </a:r>
        </a:p>
        <a:p>
          <a:pPr algn="l"/>
          <a:endParaRPr lang="en-GB" sz="1100" baseline="0"/>
        </a:p>
        <a:p>
          <a:pPr algn="l"/>
          <a:r>
            <a:rPr lang="en-GB" sz="1100" baseline="0"/>
            <a:t>This example stops here, but the data submitted in compliance with the guidance that this example is an attachment to should be delivered with the expectation that this kind of analysis will take place once the actual data is received.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428532</xdr:colOff>
      <xdr:row>33</xdr:row>
      <xdr:rowOff>86068</xdr:rowOff>
    </xdr:from>
    <xdr:to>
      <xdr:col>5</xdr:col>
      <xdr:colOff>4703861</xdr:colOff>
      <xdr:row>40</xdr:row>
      <xdr:rowOff>123824</xdr:rowOff>
    </xdr:to>
    <xdr:sp macro="" textlink="">
      <xdr:nvSpPr>
        <xdr:cNvPr id="2" name="Rectangle 1">
          <a:extLst>
            <a:ext uri="{FF2B5EF4-FFF2-40B4-BE49-F238E27FC236}">
              <a16:creationId xmlns:a16="http://schemas.microsoft.com/office/drawing/2014/main" id="{5266CEB1-3230-B64F-B3A3-C947C55347E1}"/>
            </a:ext>
          </a:extLst>
        </xdr:cNvPr>
        <xdr:cNvSpPr/>
      </xdr:nvSpPr>
      <xdr:spPr>
        <a:xfrm>
          <a:off x="7410357" y="6001093"/>
          <a:ext cx="5408804" cy="11712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Delineation</a:t>
          </a:r>
          <a:r>
            <a:rPr lang="en-GB" sz="1100" baseline="0"/>
            <a:t> of all items in Levels 1-3 of the TBM taxonomy v4.0 cost layer</a:t>
          </a:r>
        </a:p>
        <a:p>
          <a:pPr algn="l"/>
          <a:endParaRPr lang="en-GB" sz="1100" baseline="0"/>
        </a:p>
        <a:p>
          <a:pPr algn="l"/>
          <a:r>
            <a:rPr lang="en-GB" sz="1100" baseline="0"/>
            <a:t>Taken from</a:t>
          </a:r>
        </a:p>
        <a:p>
          <a:pPr algn="l"/>
          <a:endParaRPr lang="en-GB" sz="1100" baseline="0"/>
        </a:p>
        <a:p>
          <a:pPr algn="l"/>
          <a:r>
            <a:rPr lang="en-GB" sz="1100"/>
            <a:t>https://community.tbmcouncil.org/viewdocument/tbm-taxonomy-v40-final-documents</a:t>
          </a:r>
        </a:p>
      </xdr:txBody>
    </xdr:sp>
    <xdr:clientData/>
  </xdr:twoCellAnchor>
  <xdr:twoCellAnchor>
    <xdr:from>
      <xdr:col>0</xdr:col>
      <xdr:colOff>350308</xdr:colOff>
      <xdr:row>32</xdr:row>
      <xdr:rowOff>47626</xdr:rowOff>
    </xdr:from>
    <xdr:to>
      <xdr:col>1</xdr:col>
      <xdr:colOff>1342446</xdr:colOff>
      <xdr:row>41</xdr:row>
      <xdr:rowOff>47625</xdr:rowOff>
    </xdr:to>
    <xdr:sp macro="" textlink="">
      <xdr:nvSpPr>
        <xdr:cNvPr id="3" name="Rectangle 2">
          <a:extLst>
            <a:ext uri="{FF2B5EF4-FFF2-40B4-BE49-F238E27FC236}">
              <a16:creationId xmlns:a16="http://schemas.microsoft.com/office/drawing/2014/main" id="{2E7CD72D-6BD9-6C4A-904A-5D277EAAB433}"/>
            </a:ext>
          </a:extLst>
        </xdr:cNvPr>
        <xdr:cNvSpPr/>
      </xdr:nvSpPr>
      <xdr:spPr>
        <a:xfrm>
          <a:off x="350308" y="5800726"/>
          <a:ext cx="3773438" cy="14573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Two fields of data have been added</a:t>
          </a:r>
        </a:p>
        <a:p>
          <a:pPr algn="l"/>
          <a:endParaRPr lang="en-GB" sz="1100"/>
        </a:p>
        <a:p>
          <a:pPr algn="l"/>
          <a:r>
            <a:rPr lang="en-GB" sz="1100"/>
            <a:t>ID Cost Pool Taxonomy Human Readable</a:t>
          </a:r>
        </a:p>
        <a:p>
          <a:pPr algn="l"/>
          <a:r>
            <a:rPr lang="en-GB" sz="1100"/>
            <a:t>ID Cost Pool Taxonomy </a:t>
          </a:r>
        </a:p>
        <a:p>
          <a:pPr algn="l"/>
          <a:endParaRPr lang="en-GB" sz="1100"/>
        </a:p>
        <a:p>
          <a:pPr algn="l"/>
          <a:r>
            <a:rPr lang="en-GB" sz="1100"/>
            <a:t>These are </a:t>
          </a:r>
          <a:r>
            <a:rPr lang="en-GB" sz="1100" baseline="0"/>
            <a:t>used by other sheets to </a:t>
          </a:r>
          <a:r>
            <a:rPr lang="en-GB" sz="1100"/>
            <a:t>apply basic database techniques.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1373554</xdr:colOff>
      <xdr:row>6</xdr:row>
      <xdr:rowOff>64559</xdr:rowOff>
    </xdr:from>
    <xdr:to>
      <xdr:col>12</xdr:col>
      <xdr:colOff>10827</xdr:colOff>
      <xdr:row>15</xdr:row>
      <xdr:rowOff>19050</xdr:rowOff>
    </xdr:to>
    <xdr:sp macro="" textlink="">
      <xdr:nvSpPr>
        <xdr:cNvPr id="3" name="Rectangle 2">
          <a:extLst>
            <a:ext uri="{FF2B5EF4-FFF2-40B4-BE49-F238E27FC236}">
              <a16:creationId xmlns:a16="http://schemas.microsoft.com/office/drawing/2014/main" id="{6A867E09-11A0-3E42-9BA4-72EF91117756}"/>
            </a:ext>
          </a:extLst>
        </xdr:cNvPr>
        <xdr:cNvSpPr/>
      </xdr:nvSpPr>
      <xdr:spPr>
        <a:xfrm>
          <a:off x="26529079" y="1131359"/>
          <a:ext cx="3618848" cy="15832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a language inconsistency. The TBM Council</a:t>
          </a:r>
          <a:r>
            <a:rPr lang="en-GB" sz="1100" baseline="0"/>
            <a:t> refer to this layer as "Solutions", which they deem to be all of Applications, Products and Services. The TBM Taxonomy calls these Solutions, but in this workbook they are called Services</a:t>
          </a:r>
        </a:p>
        <a:p>
          <a:pPr algn="l"/>
          <a:endParaRPr lang="en-GB" sz="1100" baseline="0"/>
        </a:p>
        <a:p>
          <a:pPr algn="l"/>
          <a:r>
            <a:rPr lang="en-GB" sz="1100" baseline="0"/>
            <a:t>In this workbook the language of "Service" has continued to be used.</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1265238</xdr:colOff>
      <xdr:row>8</xdr:row>
      <xdr:rowOff>66675</xdr:rowOff>
    </xdr:from>
    <xdr:to>
      <xdr:col>0</xdr:col>
      <xdr:colOff>5287481</xdr:colOff>
      <xdr:row>15</xdr:row>
      <xdr:rowOff>9525</xdr:rowOff>
    </xdr:to>
    <xdr:sp macro="" textlink="">
      <xdr:nvSpPr>
        <xdr:cNvPr id="2" name="Rectangle 1">
          <a:extLst>
            <a:ext uri="{FF2B5EF4-FFF2-40B4-BE49-F238E27FC236}">
              <a16:creationId xmlns:a16="http://schemas.microsoft.com/office/drawing/2014/main" id="{A48580CD-C345-3847-ACD9-4155996607F6}"/>
            </a:ext>
          </a:extLst>
        </xdr:cNvPr>
        <xdr:cNvSpPr/>
      </xdr:nvSpPr>
      <xdr:spPr>
        <a:xfrm>
          <a:off x="1265238" y="1514475"/>
          <a:ext cx="4022243" cy="1209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On their</a:t>
          </a:r>
          <a:r>
            <a:rPr lang="en-GB" sz="1100" baseline="0"/>
            <a:t> website, t</a:t>
          </a:r>
          <a:r>
            <a:rPr lang="en-GB" sz="1100"/>
            <a:t>he TBM Council do not include the business layer</a:t>
          </a:r>
          <a:r>
            <a:rPr lang="en-GB" sz="1100" baseline="0"/>
            <a:t> in the work</a:t>
          </a:r>
          <a:r>
            <a:rPr lang="en-GB" sz="1100"/>
            <a:t> they provide.</a:t>
          </a:r>
          <a:r>
            <a:rPr lang="en-GB" sz="1100" baseline="0"/>
            <a:t> For demonstration purposes, we have manually created a copy of it.</a:t>
          </a:r>
        </a:p>
        <a:p>
          <a:pPr algn="l"/>
          <a:endParaRPr lang="en-GB" sz="1100" baseline="0"/>
        </a:p>
        <a:p>
          <a:pPr algn="l"/>
          <a:r>
            <a:rPr lang="en-GB" sz="1100" baseline="0"/>
            <a:t>Observe the asymmetry that the TBM do not provide level 3 detail about the business layer.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1488195</xdr:colOff>
      <xdr:row>20</xdr:row>
      <xdr:rowOff>103125</xdr:rowOff>
    </xdr:from>
    <xdr:to>
      <xdr:col>2</xdr:col>
      <xdr:colOff>1926559</xdr:colOff>
      <xdr:row>31</xdr:row>
      <xdr:rowOff>76199</xdr:rowOff>
    </xdr:to>
    <xdr:sp macro="" textlink="">
      <xdr:nvSpPr>
        <xdr:cNvPr id="2" name="Rectangle 1">
          <a:extLst>
            <a:ext uri="{FF2B5EF4-FFF2-40B4-BE49-F238E27FC236}">
              <a16:creationId xmlns:a16="http://schemas.microsoft.com/office/drawing/2014/main" id="{B6620890-4BB0-604C-BEFC-3E2DC276D8FA}"/>
            </a:ext>
          </a:extLst>
        </xdr:cNvPr>
        <xdr:cNvSpPr/>
      </xdr:nvSpPr>
      <xdr:spPr>
        <a:xfrm>
          <a:off x="1488195" y="3722625"/>
          <a:ext cx="3438739" cy="19637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Data</a:t>
          </a:r>
          <a:r>
            <a:rPr lang="en-GB" sz="1100" baseline="0"/>
            <a:t> input table</a:t>
          </a:r>
        </a:p>
        <a:p>
          <a:pPr algn="l"/>
          <a:endParaRPr lang="en-GB" sz="1100" baseline="0"/>
        </a:p>
        <a:p>
          <a:pPr algn="l"/>
          <a:r>
            <a:rPr lang="en-GB" sz="1100" baseline="0"/>
            <a:t>Fields of data that give information and properties about costs are provided here. </a:t>
          </a:r>
        </a:p>
        <a:p>
          <a:pPr algn="l"/>
          <a:endParaRPr lang="en-GB" sz="1100" baseline="0"/>
        </a:p>
        <a:p>
          <a:pPr algn="l"/>
          <a:r>
            <a:rPr lang="en-GB" sz="1100" baseline="0"/>
            <a:t>Rows of data in this table are expected to be level 4 details in terms of the TBM taxonomy.</a:t>
          </a:r>
        </a:p>
        <a:p>
          <a:pPr algn="l"/>
          <a:endParaRPr lang="en-GB" sz="1100" baseline="0"/>
        </a:p>
        <a:p>
          <a:pPr algn="l"/>
          <a:r>
            <a:rPr lang="en-GB" sz="1100" baseline="0"/>
            <a:t>Some limited example data has been provided. There is no particular rhyme or logic to the examples.</a:t>
          </a:r>
          <a:endParaRPr lang="en-GB" sz="1100"/>
        </a:p>
      </xdr:txBody>
    </xdr:sp>
    <xdr:clientData/>
  </xdr:twoCellAnchor>
  <xdr:twoCellAnchor>
    <xdr:from>
      <xdr:col>6</xdr:col>
      <xdr:colOff>1209047</xdr:colOff>
      <xdr:row>16</xdr:row>
      <xdr:rowOff>96454</xdr:rowOff>
    </xdr:from>
    <xdr:to>
      <xdr:col>9</xdr:col>
      <xdr:colOff>619494</xdr:colOff>
      <xdr:row>19</xdr:row>
      <xdr:rowOff>25400</xdr:rowOff>
    </xdr:to>
    <xdr:sp macro="" textlink="">
      <xdr:nvSpPr>
        <xdr:cNvPr id="3" name="Rectangle 2">
          <a:extLst>
            <a:ext uri="{FF2B5EF4-FFF2-40B4-BE49-F238E27FC236}">
              <a16:creationId xmlns:a16="http://schemas.microsoft.com/office/drawing/2014/main" id="{1290873B-2881-9440-99F6-DEBB9AF674A8}"/>
            </a:ext>
          </a:extLst>
        </xdr:cNvPr>
        <xdr:cNvSpPr/>
      </xdr:nvSpPr>
      <xdr:spPr>
        <a:xfrm>
          <a:off x="10772147" y="2992054"/>
          <a:ext cx="3363322" cy="4718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These</a:t>
          </a:r>
          <a:r>
            <a:rPr lang="en-GB" sz="1100" baseline="0"/>
            <a:t> latter fields are automated, they retrieve information from the Cost Pool Taxonomy sheet.</a:t>
          </a:r>
          <a:endParaRPr lang="en-GB" sz="1100"/>
        </a:p>
      </xdr:txBody>
    </xdr:sp>
    <xdr:clientData/>
  </xdr:twoCellAnchor>
  <xdr:twoCellAnchor>
    <xdr:from>
      <xdr:col>3</xdr:col>
      <xdr:colOff>93101</xdr:colOff>
      <xdr:row>20</xdr:row>
      <xdr:rowOff>35476</xdr:rowOff>
    </xdr:from>
    <xdr:to>
      <xdr:col>3</xdr:col>
      <xdr:colOff>2284885</xdr:colOff>
      <xdr:row>26</xdr:row>
      <xdr:rowOff>171450</xdr:rowOff>
    </xdr:to>
    <xdr:sp macro="" textlink="">
      <xdr:nvSpPr>
        <xdr:cNvPr id="4" name="Rectangle 3">
          <a:extLst>
            <a:ext uri="{FF2B5EF4-FFF2-40B4-BE49-F238E27FC236}">
              <a16:creationId xmlns:a16="http://schemas.microsoft.com/office/drawing/2014/main" id="{33157298-CBD8-9440-984D-28B69C61DC3A}"/>
            </a:ext>
          </a:extLst>
        </xdr:cNvPr>
        <xdr:cNvSpPr/>
      </xdr:nvSpPr>
      <xdr:spPr>
        <a:xfrm>
          <a:off x="5970026" y="3654976"/>
          <a:ext cx="2191784" cy="12218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a:t>
          </a:r>
          <a:r>
            <a:rPr lang="en-GB" sz="1100" baseline="0"/>
            <a:t> field is where a user provides the data that</a:t>
          </a:r>
          <a:r>
            <a:rPr lang="en-GB" sz="1100"/>
            <a:t> references which</a:t>
          </a:r>
          <a:r>
            <a:rPr lang="en-GB" sz="1100" baseline="0"/>
            <a:t> level 3 </a:t>
          </a:r>
          <a:r>
            <a:rPr lang="en-GB" sz="1100"/>
            <a:t>Cost Pool Taxonomy category</a:t>
          </a:r>
          <a:r>
            <a:rPr lang="en-GB" sz="1100" baseline="0"/>
            <a:t> the current item relates to</a:t>
          </a:r>
          <a:r>
            <a:rPr lang="en-GB" sz="1100"/>
            <a:t> (using a many-to-many database relationship).</a:t>
          </a:r>
        </a:p>
      </xdr:txBody>
    </xdr:sp>
    <xdr:clientData/>
  </xdr:twoCellAnchor>
  <xdr:twoCellAnchor>
    <xdr:from>
      <xdr:col>0</xdr:col>
      <xdr:colOff>629294</xdr:colOff>
      <xdr:row>5</xdr:row>
      <xdr:rowOff>67402</xdr:rowOff>
    </xdr:from>
    <xdr:to>
      <xdr:col>1</xdr:col>
      <xdr:colOff>334605</xdr:colOff>
      <xdr:row>7</xdr:row>
      <xdr:rowOff>152399</xdr:rowOff>
    </xdr:to>
    <xdr:sp macro="" textlink="">
      <xdr:nvSpPr>
        <xdr:cNvPr id="5" name="Rectangle 4">
          <a:extLst>
            <a:ext uri="{FF2B5EF4-FFF2-40B4-BE49-F238E27FC236}">
              <a16:creationId xmlns:a16="http://schemas.microsoft.com/office/drawing/2014/main" id="{30A45DAA-DEF7-F84C-B930-9D7770D0F84E}"/>
            </a:ext>
          </a:extLst>
        </xdr:cNvPr>
        <xdr:cNvSpPr/>
      </xdr:nvSpPr>
      <xdr:spPr>
        <a:xfrm>
          <a:off x="629294" y="972277"/>
          <a:ext cx="1981786" cy="4469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Key</a:t>
          </a:r>
          <a:r>
            <a:rPr lang="en-GB" sz="1100" baseline="0"/>
            <a:t> fields for database functions</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266700</xdr:colOff>
      <xdr:row>7</xdr:row>
      <xdr:rowOff>139700</xdr:rowOff>
    </xdr:from>
    <xdr:to>
      <xdr:col>11</xdr:col>
      <xdr:colOff>457200</xdr:colOff>
      <xdr:row>18</xdr:row>
      <xdr:rowOff>142875</xdr:rowOff>
    </xdr:to>
    <xdr:sp macro="" textlink="">
      <xdr:nvSpPr>
        <xdr:cNvPr id="2" name="Rectangle 1">
          <a:extLst>
            <a:ext uri="{FF2B5EF4-FFF2-40B4-BE49-F238E27FC236}">
              <a16:creationId xmlns:a16="http://schemas.microsoft.com/office/drawing/2014/main" id="{ECEBB042-CC4E-CC46-B72C-E3A0C555BA0B}"/>
            </a:ext>
          </a:extLst>
        </xdr:cNvPr>
        <xdr:cNvSpPr/>
      </xdr:nvSpPr>
      <xdr:spPr>
        <a:xfrm>
          <a:off x="15087600" y="1406525"/>
          <a:ext cx="2590800" cy="1993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The description field is provided as an</a:t>
          </a:r>
          <a:r>
            <a:rPr lang="en-GB" sz="1100" baseline="0"/>
            <a:t> equivalent method of providing the "Approach" information that was written into Annex 4 of the BP1 solution, see main document for details.</a:t>
          </a:r>
        </a:p>
        <a:p>
          <a:pPr algn="l"/>
          <a:endParaRPr lang="en-GB" sz="1100" baseline="0"/>
        </a:p>
        <a:p>
          <a:pPr algn="l"/>
          <a:r>
            <a:rPr lang="en-GB" sz="1100"/>
            <a:t>This</a:t>
          </a:r>
          <a:r>
            <a:rPr lang="en-GB" sz="1100" baseline="0"/>
            <a:t> field of text data provides a consistent way of describing the role of each IT solution, without having to restate it for each application of the IT 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238125</xdr:colOff>
      <xdr:row>5</xdr:row>
      <xdr:rowOff>76199</xdr:rowOff>
    </xdr:from>
    <xdr:to>
      <xdr:col>6</xdr:col>
      <xdr:colOff>659341</xdr:colOff>
      <xdr:row>19</xdr:row>
      <xdr:rowOff>85724</xdr:rowOff>
    </xdr:to>
    <xdr:sp macro="" textlink="">
      <xdr:nvSpPr>
        <xdr:cNvPr id="2" name="Rectangle 1">
          <a:extLst>
            <a:ext uri="{FF2B5EF4-FFF2-40B4-BE49-F238E27FC236}">
              <a16:creationId xmlns:a16="http://schemas.microsoft.com/office/drawing/2014/main" id="{AF79CA32-7C10-5F42-8272-40061F3095D1}"/>
            </a:ext>
          </a:extLst>
        </xdr:cNvPr>
        <xdr:cNvSpPr/>
      </xdr:nvSpPr>
      <xdr:spPr>
        <a:xfrm>
          <a:off x="1762125" y="981074"/>
          <a:ext cx="3469216" cy="2543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Deliberately Blank</a:t>
          </a:r>
        </a:p>
        <a:p>
          <a:pPr algn="l"/>
          <a:endParaRPr lang="en-GB" sz="1100"/>
        </a:p>
        <a:p>
          <a:pPr algn="l"/>
          <a:r>
            <a:rPr lang="en-GB" sz="1100"/>
            <a:t>As the TBM</a:t>
          </a:r>
          <a:r>
            <a:rPr lang="en-GB" sz="1100" baseline="0"/>
            <a:t> Council does not provide a Business Taxonomy sheet and because the Business layer information provided by the TBM Council only extends to level 2, there are options for how to provide the business layer information beyond level 2.</a:t>
          </a:r>
        </a:p>
        <a:p>
          <a:pPr algn="l"/>
          <a:endParaRPr lang="en-GB" sz="1100" baseline="0"/>
        </a:p>
        <a:p>
          <a:pPr algn="l"/>
          <a:r>
            <a:rPr lang="en-GB" sz="1100"/>
            <a:t>It could be directly integrated into the Business layer</a:t>
          </a:r>
          <a:r>
            <a:rPr lang="en-GB" sz="1100" baseline="0"/>
            <a:t> information table, such as the one we created in sheet Business Taxonomy, or it might be preferred to be consistent with how data is presented for the other layers, this will require decisions about how to describe both levels 3 and 4 data for the business layer.</a:t>
          </a:r>
          <a:endParaRPr lang="en-GB" sz="1100"/>
        </a:p>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466725</xdr:colOff>
      <xdr:row>1</xdr:row>
      <xdr:rowOff>114299</xdr:rowOff>
    </xdr:from>
    <xdr:to>
      <xdr:col>9</xdr:col>
      <xdr:colOff>583141</xdr:colOff>
      <xdr:row>36</xdr:row>
      <xdr:rowOff>95249</xdr:rowOff>
    </xdr:to>
    <xdr:sp macro="" textlink="">
      <xdr:nvSpPr>
        <xdr:cNvPr id="4" name="Rectangle 3">
          <a:extLst>
            <a:ext uri="{FF2B5EF4-FFF2-40B4-BE49-F238E27FC236}">
              <a16:creationId xmlns:a16="http://schemas.microsoft.com/office/drawing/2014/main" id="{981F6413-1958-8E4C-9CF0-EC5D0DF37BB3}"/>
            </a:ext>
          </a:extLst>
        </xdr:cNvPr>
        <xdr:cNvSpPr/>
      </xdr:nvSpPr>
      <xdr:spPr>
        <a:xfrm>
          <a:off x="7639050" y="295274"/>
          <a:ext cx="3459691" cy="6315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Projects</a:t>
          </a:r>
          <a:r>
            <a:rPr lang="en-GB" sz="1100" baseline="0"/>
            <a:t> data is not part of the TBM Taxonomy. It does not include the concept of Projects. However, information about projects is valuable to the assurance process described in the main document that this is an attachment to. In particular, the inclusion of projects data will enable information compatibility between the BP1 and BP2 assurance periods (see main document for details).</a:t>
          </a:r>
        </a:p>
        <a:p>
          <a:pPr algn="l"/>
          <a:endParaRPr lang="en-GB" sz="1100" baseline="0"/>
        </a:p>
        <a:p>
          <a:pPr algn="l"/>
          <a:r>
            <a:rPr lang="en-GB" sz="1100" baseline="0"/>
            <a:t>This sheet is a way of inputting a list of projects data to be related to TBM information layers.</a:t>
          </a:r>
        </a:p>
        <a:p>
          <a:pPr algn="l"/>
          <a:endParaRPr lang="en-GB" sz="1100" baseline="0"/>
        </a:p>
        <a:p>
          <a:pPr algn="l"/>
          <a:r>
            <a:rPr lang="en-GB" sz="1100" baseline="0"/>
            <a:t>The examples given here are taken from the BP1 plan data.</a:t>
          </a:r>
        </a:p>
        <a:p>
          <a:pPr algn="l"/>
          <a:endParaRPr lang="en-GB" sz="1100" baseline="0"/>
        </a:p>
        <a:p>
          <a:pPr algn="l"/>
          <a:r>
            <a:rPr lang="en-GB" sz="1100" baseline="0"/>
            <a:t>Fields of data describing the status of projects are provided. This can aid future analysis. For example, the current overall composite risk rating of a project has been given in this example, using a traffic light naming system, though note that the statuses are made up and in no way reflect the actual state of those real projects.</a:t>
          </a:r>
        </a:p>
        <a:p>
          <a:pPr algn="l"/>
          <a:endParaRPr lang="en-GB" sz="1100" baseline="0"/>
        </a:p>
        <a:p>
          <a:pPr algn="l"/>
          <a:r>
            <a:rPr lang="en-GB" sz="1100" baseline="0"/>
            <a:t>Because projects data is not part of the TBM, there are more options available for how to relate them to the TBM data. The projects the ESO supplied for BP1 are likely best described as being implementations of a combination of elements from the business layer (revenue generating, product lines, digital platforms) and the services layer (e.g. data platforms).</a:t>
          </a:r>
        </a:p>
        <a:p>
          <a:pPr algn="l"/>
          <a:endParaRPr lang="en-GB" sz="1100" baseline="0"/>
        </a:p>
        <a:p>
          <a:pPr algn="l"/>
          <a:r>
            <a:rPr lang="en-GB" sz="1100" baseline="0"/>
            <a:t>The exact design of the table will depend on decisions made by the ESO about how to relate its projects to the TBM Taxonomy as part of its submission. It is anticipated that one or more "translator" tables (see sheets labelled accordingly) will be required in addition to this table here in order to relate the projects to the TBM.</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401346</xdr:colOff>
      <xdr:row>2</xdr:row>
      <xdr:rowOff>112404</xdr:rowOff>
    </xdr:from>
    <xdr:to>
      <xdr:col>17</xdr:col>
      <xdr:colOff>224530</xdr:colOff>
      <xdr:row>40</xdr:row>
      <xdr:rowOff>14033</xdr:rowOff>
    </xdr:to>
    <xdr:graphicFrame macro="">
      <xdr:nvGraphicFramePr>
        <xdr:cNvPr id="2" name="Chart 1">
          <a:extLst>
            <a:ext uri="{FF2B5EF4-FFF2-40B4-BE49-F238E27FC236}">
              <a16:creationId xmlns:a16="http://schemas.microsoft.com/office/drawing/2014/main" id="{17328EE5-5028-6943-9A61-A2C4BCCE16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1130753</xdr:colOff>
      <xdr:row>29</xdr:row>
      <xdr:rowOff>123826</xdr:rowOff>
    </xdr:from>
    <xdr:to>
      <xdr:col>2</xdr:col>
      <xdr:colOff>257476</xdr:colOff>
      <xdr:row>34</xdr:row>
      <xdr:rowOff>104775</xdr:rowOff>
    </xdr:to>
    <xdr:sp macro="" textlink="">
      <xdr:nvSpPr>
        <xdr:cNvPr id="3" name="Rectangle 2">
          <a:extLst>
            <a:ext uri="{FF2B5EF4-FFF2-40B4-BE49-F238E27FC236}">
              <a16:creationId xmlns:a16="http://schemas.microsoft.com/office/drawing/2014/main" id="{DD9AFEB5-FB93-6444-A0D2-E9984DD6FB0D}"/>
            </a:ext>
          </a:extLst>
        </xdr:cNvPr>
        <xdr:cNvSpPr/>
      </xdr:nvSpPr>
      <xdr:spPr>
        <a:xfrm>
          <a:off x="1130753" y="5372101"/>
          <a:ext cx="3327248" cy="8858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Summarisation of Cost Pool data</a:t>
          </a:r>
        </a:p>
        <a:p>
          <a:pPr algn="l"/>
          <a:endParaRPr lang="en-GB" sz="1100"/>
        </a:p>
        <a:p>
          <a:pPr algn="l"/>
          <a:r>
            <a:rPr lang="en-GB" sz="1100"/>
            <a:t>On its own this explains total spend, but gives no sight of what the spend delivered.</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77.455966319445" createdVersion="7" refreshedVersion="7" minRefreshableVersion="3" recordCount="9" xr:uid="{A0E47264-270A-EF4A-902E-CC795B753D27}">
  <cacheSource type="worksheet">
    <worksheetSource ref="A1:I100" sheet="Qry Serv-Bus Translator"/>
  </cacheSource>
  <cacheFields count="9">
    <cacheField name="Query ID" numFmtId="0">
      <sharedItems containsString="0" containsBlank="1" containsNumber="1" containsInteger="1" minValue="1" maxValue="8"/>
    </cacheField>
    <cacheField name="ID Service" numFmtId="0">
      <sharedItems containsString="0" containsBlank="1" containsNumber="1" containsInteger="1" minValue="1" maxValue="6"/>
    </cacheField>
    <cacheField name="ID Business" numFmtId="0">
      <sharedItems containsString="0" containsBlank="1" containsNumber="1" containsInteger="1" minValue="1" maxValue="2"/>
    </cacheField>
    <cacheField name="Offering" numFmtId="0">
      <sharedItems containsBlank="1" count="7">
        <s v="Data exploration"/>
        <s v="Big data storage"/>
        <s v="Big data analytics strategy"/>
        <s v="Big Data security"/>
        <s v="Data pipeline orchestration and design"/>
        <s v="End-user analytics IDE"/>
        <m/>
      </sharedItems>
    </cacheField>
    <cacheField name="Service Type" numFmtId="0">
      <sharedItems containsBlank="1" count="4">
        <s v="Platform Services "/>
        <s v="Infrastructure Services"/>
        <s v="Delivery Services"/>
        <m/>
      </sharedItems>
    </cacheField>
    <cacheField name="Service Category" numFmtId="0">
      <sharedItems containsBlank="1" count="6">
        <s v="Application"/>
        <s v="Storage"/>
        <s v="Development"/>
        <s v="Security &amp; Compliance"/>
        <s v="Data "/>
        <m/>
      </sharedItems>
    </cacheField>
    <cacheField name="Service Name " numFmtId="0">
      <sharedItems containsBlank="1" count="7">
        <s v="Search"/>
        <s v="File &amp; Object Storage"/>
        <s v="Design &amp; Development"/>
        <s v="Threat &amp; Vulnerability Management"/>
        <s v="Data Management"/>
        <s v="Data Analytics &amp; Visualizations"/>
        <m/>
      </sharedItems>
    </cacheField>
    <cacheField name="Project number" numFmtId="0">
      <sharedItems containsString="0" containsBlank="1" containsNumber="1" containsInteger="1" minValue="110" maxValue="300"/>
    </cacheField>
    <cacheField name="Project" numFmtId="0">
      <sharedItems containsBlank="1" count="3">
        <s v="Network Control"/>
        <s v="Charging regime and CUSC changes"/>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77.455966435184" createdVersion="7" refreshedVersion="7" minRefreshableVersion="3" recordCount="99" xr:uid="{698C9142-3CA2-EC4C-AE58-D3D3FE6A02CC}">
  <cacheSource type="worksheet">
    <worksheetSource ref="A1:F100" sheet="IT-Serv Translator"/>
  </cacheSource>
  <cacheFields count="6">
    <cacheField name="ID Service Translator" numFmtId="0">
      <sharedItems containsString="0" containsBlank="1" containsNumber="1" containsInteger="1" minValue="1" maxValue="11"/>
    </cacheField>
    <cacheField name="ID IT Tower Humand Readable" numFmtId="0">
      <sharedItems containsBlank="1" count="11">
        <s v="1___Elastic Search"/>
        <s v="2___Jfrog Artifactory"/>
        <s v="3___Apache Airflow"/>
        <s v="4___Zeppelin NoteBook"/>
        <s v="5___Jupyter Notebook"/>
        <s v="6___Power BI"/>
        <s v="7___Azure Blob storage"/>
        <s v="8___Apache Ranger"/>
        <s v="9___PySPark"/>
        <s v="10___Documented Analytics Strategy"/>
        <m/>
      </sharedItems>
    </cacheField>
    <cacheField name="ID Service Human Readable" numFmtId="0">
      <sharedItems containsBlank="1" count="7">
        <s v="1___Data exploration"/>
        <s v="5___Data pipeline orchestration and design"/>
        <s v="6___End-user analytics IDE"/>
        <s v="4___Big data storage"/>
        <s v="3___Big Data security"/>
        <s v="2___Big data analytics strategy"/>
        <m/>
      </sharedItems>
    </cacheField>
    <cacheField name="ID IT Tower" numFmtId="0">
      <sharedItems containsString="0" containsBlank="1" containsNumber="1" containsInteger="1" minValue="1" maxValue="10"/>
    </cacheField>
    <cacheField name="ID Service" numFmtId="0">
      <sharedItems containsString="0" containsBlank="1" containsNumber="1" containsInteger="1" minValue="1" maxValue="6"/>
    </cacheField>
    <cacheField name="Cost Share" numFmtId="9">
      <sharedItems containsString="0" containsBlank="1" containsNumber="1" minValue="0.5"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77.455966666668" createdVersion="7" refreshedVersion="7" minRefreshableVersion="3" recordCount="99" xr:uid="{DE43E2A3-2ED5-3346-9618-C016749E6CB3}">
  <cacheSource type="worksheet">
    <worksheetSource ref="A1:H100" sheet="Service"/>
  </cacheSource>
  <cacheFields count="8">
    <cacheField name="ID Service Humand Readable" numFmtId="0">
      <sharedItems containsBlank="1"/>
    </cacheField>
    <cacheField name="ID Service" numFmtId="0">
      <sharedItems containsString="0" containsBlank="1" containsNumber="1" containsInteger="1" minValue="1" maxValue="6"/>
    </cacheField>
    <cacheField name="Offering" numFmtId="0">
      <sharedItems containsBlank="1" count="7">
        <s v="Data exploration"/>
        <s v="Big data analytics strategy"/>
        <s v="Big Data security"/>
        <s v="Big data storage"/>
        <s v="Data pipeline orchestration and design"/>
        <s v="End-user analytics IDE"/>
        <m/>
      </sharedItems>
    </cacheField>
    <cacheField name="Service Taxonomy ID Human Readable" numFmtId="0">
      <sharedItems containsBlank="1"/>
    </cacheField>
    <cacheField name="Service Taxonomy ID" numFmtId="0">
      <sharedItems containsString="0" containsBlank="1" containsNumber="1" containsInteger="1" minValue="1" maxValue="62"/>
    </cacheField>
    <cacheField name="Service Type" numFmtId="0">
      <sharedItems containsBlank="1" count="4">
        <s v="Platform Services "/>
        <s v="Delivery Services"/>
        <s v="Infrastructure Services"/>
        <m/>
      </sharedItems>
    </cacheField>
    <cacheField name="Service Category" numFmtId="0">
      <sharedItems containsBlank="1" count="6">
        <s v="Application"/>
        <s v="Development"/>
        <s v="Security &amp; Compliance"/>
        <s v="Storage"/>
        <s v="Data "/>
        <m/>
      </sharedItems>
    </cacheField>
    <cacheField name="Service Name " numFmtId="0">
      <sharedItems containsBlank="1" count="7">
        <s v="Search"/>
        <s v="Design &amp; Development"/>
        <s v="Threat &amp; Vulnerability Management"/>
        <s v="File &amp; Object Storage"/>
        <s v="Data Management"/>
        <s v="Data Analytics &amp; Visualizations"/>
        <m/>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77.455966782407" createdVersion="7" refreshedVersion="7" minRefreshableVersion="3" recordCount="99" xr:uid="{8255666E-2210-4E49-8FF2-4F90A67CF7D3}">
  <cacheSource type="worksheet">
    <worksheetSource ref="A1:H100" sheet="IT Tower"/>
  </cacheSource>
  <cacheFields count="8">
    <cacheField name="ID IT Tower Human Readable" numFmtId="0">
      <sharedItems containsBlank="1"/>
    </cacheField>
    <cacheField name="ID IT Tower" numFmtId="0">
      <sharedItems containsString="0" containsBlank="1" containsNumber="1" containsInteger="1" minValue="1" maxValue="10"/>
    </cacheField>
    <cacheField name="IT element" numFmtId="0">
      <sharedItems containsBlank="1" count="11">
        <s v="Elastic Search"/>
        <s v="Jfrog Artifactory"/>
        <s v="Apache Airflow"/>
        <s v="Zeppelin NoteBook"/>
        <s v="Jupyter Notebook"/>
        <s v="Power BI"/>
        <s v="Azure Blob storage"/>
        <s v="Apache Ranger"/>
        <s v="PySPark"/>
        <s v="Documented Analytics Strategy"/>
        <m/>
      </sharedItems>
    </cacheField>
    <cacheField name="IT Tower Taxonomy ID Human Readable" numFmtId="0">
      <sharedItems containsBlank="1"/>
    </cacheField>
    <cacheField name="IT Tower Taxonomy ID" numFmtId="0">
      <sharedItems containsString="0" containsBlank="1" containsNumber="1" containsInteger="1" minValue="18" maxValue="55"/>
    </cacheField>
    <cacheField name="IT Resource Tower Name" numFmtId="0">
      <sharedItems containsBlank="1" count="6">
        <s v="Platform"/>
        <s v="End User"/>
        <s v="Storage"/>
        <s v="Security &amp; Compliance"/>
        <s v="Delivery"/>
        <m/>
      </sharedItems>
    </cacheField>
    <cacheField name="IT Resource Sub-Tower Name" numFmtId="0">
      <sharedItems containsBlank="1" count="7">
        <s v="Middleware"/>
        <s v="End User Software"/>
        <s v="Online Storage"/>
        <s v="Security"/>
        <s v="Big Data"/>
        <s v="Program, Product &amp; Project Management"/>
        <m/>
      </sharedItems>
    </cacheField>
    <cacheField name="Delivery" numFmtId="0">
      <sharedItems containsBlank="1" count="3">
        <s v="Public Cloud"/>
        <s v="Other"/>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77.455967592592" createdVersion="7" refreshedVersion="7" minRefreshableVersion="3" recordCount="12" xr:uid="{BEAF42D0-2239-E242-95C3-C9CF596D80A3}">
  <cacheSource type="worksheet">
    <worksheetSource ref="A1:K100" sheet="Qry IT-Serv Translator"/>
  </cacheSource>
  <cacheFields count="11">
    <cacheField name="Query ID" numFmtId="0">
      <sharedItems containsString="0" containsBlank="1" containsNumber="1" containsInteger="1" minValue="1" maxValue="11"/>
    </cacheField>
    <cacheField name="ID IT Tower" numFmtId="0">
      <sharedItems containsString="0" containsBlank="1" containsNumber="1" containsInteger="1" minValue="1" maxValue="6"/>
    </cacheField>
    <cacheField name="ID Service" numFmtId="0">
      <sharedItems containsString="0" containsBlank="1" containsNumber="1" containsInteger="1" minValue="1" maxValue="6"/>
    </cacheField>
    <cacheField name="IT element" numFmtId="0">
      <sharedItems containsBlank="1" count="8">
        <s v="Elastic Search"/>
        <s v="Jupyter Notebook"/>
        <s v="Power BI"/>
        <s v="Zeppelin NoteBook"/>
        <s v="Apache Airflow"/>
        <s v="Jfrog Artifactory"/>
        <m/>
        <e v="#N/A" u="1"/>
      </sharedItems>
    </cacheField>
    <cacheField name="IT Resource Tower Name" numFmtId="0">
      <sharedItems containsBlank="1" count="4">
        <s v="Platform"/>
        <s v="End User"/>
        <m/>
        <e v="#N/A" u="1"/>
      </sharedItems>
    </cacheField>
    <cacheField name="IT Resource Sub-Tower Name" numFmtId="0">
      <sharedItems containsBlank="1" count="4">
        <s v="Middleware"/>
        <s v="End User Software"/>
        <m/>
        <e v="#N/A" u="1"/>
      </sharedItems>
    </cacheField>
    <cacheField name="Delivery" numFmtId="0">
      <sharedItems containsBlank="1" count="4">
        <s v="Public Cloud"/>
        <s v="Other"/>
        <m/>
        <e v="#N/A" u="1"/>
      </sharedItems>
    </cacheField>
    <cacheField name="Offering" numFmtId="0">
      <sharedItems containsBlank="1" count="9">
        <s v="Data exploration"/>
        <s v="Data pipeline orchestration and design"/>
        <s v="End-user analytics IDE"/>
        <s v="Big data storage"/>
        <s v="Big Data security"/>
        <s v="Big data analytics strategy"/>
        <m/>
        <s v="Database exploration" u="1"/>
        <e v="#N/A" u="1"/>
      </sharedItems>
    </cacheField>
    <cacheField name="Service Type" numFmtId="0">
      <sharedItems containsBlank="1" count="5">
        <s v="Platform Services "/>
        <s v="Infrastructure Services"/>
        <s v="Delivery Services"/>
        <m/>
        <e v="#N/A" u="1"/>
      </sharedItems>
    </cacheField>
    <cacheField name="Service Category" numFmtId="0">
      <sharedItems containsBlank="1" count="7">
        <s v="Application"/>
        <s v="Data "/>
        <s v="Storage"/>
        <s v="Security &amp; Compliance"/>
        <s v="Development"/>
        <m/>
        <e v="#N/A" u="1"/>
      </sharedItems>
    </cacheField>
    <cacheField name="Service Name " numFmtId="0">
      <sharedItems containsBlank="1" count="8">
        <s v="Search"/>
        <s v="Data Management"/>
        <s v="Data Analytics &amp; Visualizations"/>
        <s v="File &amp; Object Storage"/>
        <s v="Threat &amp; Vulnerability Management"/>
        <s v="Design &amp; Development"/>
        <m/>
        <e v="#N/A" u="1"/>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77.455967939815" createdVersion="7" refreshedVersion="7" minRefreshableVersion="3" recordCount="9" xr:uid="{5A8D4D8A-6E0F-D949-9DAC-724F9A26CC55}">
  <cacheSource type="worksheet">
    <worksheetSource ref="A1:F100" sheet="Serv-Bus Translator"/>
  </cacheSource>
  <cacheFields count="6">
    <cacheField name="ID Business Translator" numFmtId="0">
      <sharedItems containsString="0" containsBlank="1" containsNumber="1" containsInteger="1" minValue="1" maxValue="8"/>
    </cacheField>
    <cacheField name="ID Service Humand Readable" numFmtId="0">
      <sharedItems containsBlank="1" count="8">
        <s v="1___Data exploration"/>
        <s v="4___Big data storage"/>
        <s v="2___Big data analytics strategy"/>
        <s v="3___Big Data security"/>
        <s v="5___Data pipeline orchestration and design"/>
        <s v="6___End-user analytics IDE"/>
        <m/>
        <s v="1___Database exploration" u="1"/>
      </sharedItems>
    </cacheField>
    <cacheField name="ID Business Human Readable" numFmtId="0">
      <sharedItems containsBlank="1" count="3">
        <s v="2___110___Network Control"/>
        <s v="1___300___Charging regime and CUSC changes"/>
        <m/>
      </sharedItems>
    </cacheField>
    <cacheField name="Cost share" numFmtId="0">
      <sharedItems containsString="0" containsBlank="1" containsNumber="1" minValue="0.3" maxValue="1"/>
    </cacheField>
    <cacheField name="ID Service" numFmtId="0">
      <sharedItems containsString="0" containsBlank="1" containsNumber="1" containsInteger="1" minValue="1" maxValue="6"/>
    </cacheField>
    <cacheField name="ID Business" numFmtId="0">
      <sharedItems containsString="0" containsBlank="1"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88.551771643521" createdVersion="7" refreshedVersion="7" minRefreshableVersion="3" recordCount="15" xr:uid="{466951FA-B272-7A43-9D84-82948CCB2EEE}">
  <cacheSource type="worksheet">
    <worksheetSource ref="A1:J100" sheet="Cost Pool"/>
  </cacheSource>
  <cacheFields count="10">
    <cacheField name="ID Cost Pool Humand Readable" numFmtId="0">
      <sharedItems containsBlank="1"/>
    </cacheField>
    <cacheField name="ID Cost Pool" numFmtId="0">
      <sharedItems containsString="0" containsBlank="1" containsNumber="1" containsInteger="1" minValue="1" maxValue="14"/>
    </cacheField>
    <cacheField name="Invoice_name" numFmtId="0">
      <sharedItems containsBlank="1" count="14">
        <s v="The ESO IT team's staff (OpEx)"/>
        <s v="A Digital Delivery Company Contract (OpEx)"/>
        <s v="The ESO IT team's staff (CapEx)"/>
        <s v="A Digital Delivery Company Contract (CapEx)"/>
        <s v="Elastic Search licence"/>
        <s v="Jfrog Artifactory licence"/>
        <s v="Jfrog Artifactory maintenance fee"/>
        <s v="Power BI licence"/>
        <s v="Azure Blob storage licence"/>
        <s v="Apache Ranger licence"/>
        <s v="PySpark licence"/>
        <s v="A second digital delivery company's contract (CapEx)"/>
        <s v="A contractor's costs (CapEx)"/>
        <m/>
      </sharedItems>
    </cacheField>
    <cacheField name="Cost Pool Taxonomy ID Human Readable" numFmtId="0">
      <sharedItems containsBlank="1"/>
    </cacheField>
    <cacheField name="TimeInterval" numFmtId="0">
      <sharedItems containsNonDate="0" containsDate="1" containsString="0" containsBlank="1" minDate="2023-04-01T00:00:00" maxDate="2024-04-02T00:00:00" count="3">
        <d v="2023-04-01T00:00:00"/>
        <d v="2024-04-01T00:00:00"/>
        <m/>
      </sharedItems>
    </cacheField>
    <cacheField name="Spend (£)" numFmtId="0">
      <sharedItems containsString="0" containsBlank="1" containsNumber="1" containsInteger="1" minValue="2000" maxValue="158000"/>
    </cacheField>
    <cacheField name="Cost Pool Taxonomy ID" numFmtId="0">
      <sharedItems containsString="0" containsBlank="1" containsNumber="1" containsInteger="1" minValue="1" maxValue="25"/>
    </cacheField>
    <cacheField name="Cost Pool" numFmtId="0">
      <sharedItems containsBlank="1" count="4">
        <s v="Internal Labor"/>
        <s v="External Labor"/>
        <s v="Software"/>
        <m/>
      </sharedItems>
    </cacheField>
    <cacheField name="Cost Sub-Pool" numFmtId="0">
      <sharedItems containsBlank="1" count="5">
        <s v="Expense"/>
        <s v="Capital"/>
        <s v="Licensing"/>
        <s v="Maintenance &amp; Support"/>
        <m/>
      </sharedItems>
    </cacheField>
    <cacheField name="Expense Type" numFmtId="0">
      <sharedItems containsBlank="1" count="3">
        <s v="OpEx"/>
        <s v="CapEx"/>
        <m/>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88.554789699076" createdVersion="7" refreshedVersion="7" minRefreshableVersion="3" recordCount="45" xr:uid="{123C518B-56D5-CC45-8A8A-F21F3DB0B291}">
  <cacheSource type="worksheet">
    <worksheetSource ref="A1:F100" sheet="CP-IT Translator"/>
  </cacheSource>
  <cacheFields count="6">
    <cacheField name="ID Cost Translator" numFmtId="0">
      <sharedItems containsString="0" containsBlank="1" containsNumber="1" containsInteger="1" minValue="1" maxValue="43"/>
    </cacheField>
    <cacheField name="ID Cost Pool Humand Readable" numFmtId="0">
      <sharedItems containsBlank="1" count="15">
        <s v="1___The ESO IT team's staff (OpEx)"/>
        <s v="2___A Digital Delivery Company Contract (OpEx)"/>
        <s v="3___The ESO IT team's staff (CapEx)"/>
        <s v="4___A Digital Delivery Company Contract (CapEx)"/>
        <s v="5___Elastic Search licence"/>
        <s v="6___Jfrog Artifactory licence"/>
        <s v="7___Jfrog Artifactory maintenance fee"/>
        <s v="8___Power BI licence"/>
        <s v="9___Azure Blob storage licence"/>
        <s v="10___Apache Ranger licence"/>
        <s v="11___PySpark licence"/>
        <s v="12___A second digital delivery company's contract (CapEx)"/>
        <s v="13___A contractor's costs (CapEx)"/>
        <s v="14___The ESO IT team's staff (OpEx)"/>
        <m/>
      </sharedItems>
    </cacheField>
    <cacheField name="ID IT Tower Humand Readable" numFmtId="0">
      <sharedItems containsBlank="1" count="11">
        <s v="1___Elastic Search"/>
        <s v="2___Jfrog Artifactory"/>
        <s v="10___Documented Analytics Strategy"/>
        <s v="4___Zeppelin NoteBook"/>
        <s v="5___Jupyter Notebook"/>
        <s v="6___Power BI"/>
        <s v="7___Azure Blob storage"/>
        <s v="9___PySPark"/>
        <s v="3___Apache Airflow"/>
        <s v="8___Apache Ranger"/>
        <m/>
      </sharedItems>
    </cacheField>
    <cacheField name="ID Cost Pool" numFmtId="0">
      <sharedItems containsString="0" containsBlank="1" containsNumber="1" containsInteger="1" minValue="1" maxValue="14"/>
    </cacheField>
    <cacheField name="ID IT Tower" numFmtId="0">
      <sharedItems containsString="0" containsBlank="1" containsNumber="1" containsInteger="1" minValue="1" maxValue="10"/>
    </cacheField>
    <cacheField name="Cost Share" numFmtId="0">
      <sharedItems containsString="0" containsBlank="1" containsNumber="1" minValue="0.02" maxValue="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88.556640625" createdVersion="7" refreshedVersion="7" minRefreshableVersion="3" recordCount="51" xr:uid="{6EE2E9FC-2AFD-AA4E-B295-A7FAFBA3FADC}">
  <cacheSource type="worksheet">
    <worksheetSource ref="A1:O98" sheet="Qry CP-IT Translator"/>
  </cacheSource>
  <cacheFields count="15">
    <cacheField name="CP-IT Translator ID" numFmtId="0">
      <sharedItems containsString="0" containsBlank="1" containsNumber="1" containsInteger="1" minValue="1" maxValue="43"/>
    </cacheField>
    <cacheField name="ID Cost Pool" numFmtId="0">
      <sharedItems containsString="0" containsBlank="1" containsNumber="1" containsInteger="1" minValue="1" maxValue="14"/>
    </cacheField>
    <cacheField name="ID IT Tower" numFmtId="0">
      <sharedItems containsString="0" containsBlank="1" containsNumber="1" containsInteger="1" minValue="1" maxValue="10"/>
    </cacheField>
    <cacheField name="Cost Share" numFmtId="0">
      <sharedItems containsString="0" containsBlank="1" containsNumber="1" minValue="0.02" maxValue="1"/>
    </cacheField>
    <cacheField name="Invoice_name" numFmtId="0">
      <sharedItems containsBlank="1"/>
    </cacheField>
    <cacheField name="TimeInterval" numFmtId="0">
      <sharedItems containsNonDate="0" containsDate="1" containsString="0" containsBlank="1" minDate="2023-04-01T00:00:00" maxDate="2024-04-02T00:00:00" count="3">
        <d v="2023-04-01T00:00:00"/>
        <d v="2024-04-01T00:00:00"/>
        <m/>
      </sharedItems>
    </cacheField>
    <cacheField name="Spend (£)" numFmtId="0">
      <sharedItems containsString="0" containsBlank="1" containsNumber="1" containsInteger="1" minValue="2000" maxValue="158000"/>
    </cacheField>
    <cacheField name="Cost Pool" numFmtId="0">
      <sharedItems containsBlank="1" containsMixedTypes="1" containsNumber="1" containsInteger="1" minValue="1" maxValue="25" count="10">
        <s v="Internal Labor"/>
        <s v="External Labor"/>
        <s v="Software"/>
        <m/>
        <n v="2" u="1"/>
        <n v="1" u="1"/>
        <n v="24" u="1"/>
        <n v="25" u="1"/>
        <n v="11" u="1"/>
        <n v="12" u="1"/>
      </sharedItems>
    </cacheField>
    <cacheField name="Cost Sub-Pool" numFmtId="0">
      <sharedItems containsBlank="1" count="8">
        <s v="Expense"/>
        <s v="Capital"/>
        <s v="Licensing"/>
        <s v="Maintenance &amp; Support"/>
        <m/>
        <s v="Internal Labor" u="1"/>
        <s v="Software" u="1"/>
        <s v="External Labor" u="1"/>
      </sharedItems>
    </cacheField>
    <cacheField name="Expense Type" numFmtId="0">
      <sharedItems containsBlank="1" count="3">
        <s v="OpEx"/>
        <s v="CapEx"/>
        <m/>
      </sharedItems>
    </cacheField>
    <cacheField name="IT element" numFmtId="0">
      <sharedItems containsBlank="1" count="11">
        <s v="Elastic Search"/>
        <s v="Jfrog Artifactory"/>
        <s v="Documented Analytics Strategy"/>
        <s v="Zeppelin NoteBook"/>
        <s v="Jupyter Notebook"/>
        <s v="Power BI"/>
        <s v="Azure Blob storage"/>
        <s v="PySPark"/>
        <s v="Apache Airflow"/>
        <s v="Apache Ranger"/>
        <m/>
      </sharedItems>
    </cacheField>
    <cacheField name="IT Resource Tower Name" numFmtId="0">
      <sharedItems containsBlank="1" count="6">
        <s v="Platform"/>
        <s v="Delivery"/>
        <s v="End User"/>
        <s v="Storage"/>
        <s v="Security &amp; Compliance"/>
        <m/>
      </sharedItems>
    </cacheField>
    <cacheField name="IT Resource Sub-Tower Name" numFmtId="0">
      <sharedItems containsBlank="1" count="7">
        <s v="Middleware"/>
        <s v="Program, Product &amp; Project Management"/>
        <s v="End User Software"/>
        <s v="Online Storage"/>
        <s v="Big Data"/>
        <s v="Security"/>
        <m/>
      </sharedItems>
    </cacheField>
    <cacheField name="Delivery" numFmtId="0">
      <sharedItems containsBlank="1" count="3">
        <s v="Public Cloud"/>
        <s v="Other"/>
        <m/>
      </sharedItems>
    </cacheField>
    <cacheField name="Cost Allocation" numFmtId="0">
      <sharedItems containsString="0" containsBlank="1" containsNumber="1" containsInteger="1" minValue="1250" maxValue="71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n v="1"/>
    <n v="1"/>
    <n v="2"/>
    <x v="0"/>
    <x v="0"/>
    <x v="0"/>
    <x v="0"/>
    <n v="110"/>
    <x v="0"/>
  </r>
  <r>
    <n v="2"/>
    <n v="4"/>
    <n v="2"/>
    <x v="1"/>
    <x v="1"/>
    <x v="1"/>
    <x v="1"/>
    <n v="110"/>
    <x v="0"/>
  </r>
  <r>
    <n v="3"/>
    <n v="1"/>
    <n v="1"/>
    <x v="0"/>
    <x v="0"/>
    <x v="0"/>
    <x v="0"/>
    <n v="300"/>
    <x v="1"/>
  </r>
  <r>
    <n v="4"/>
    <n v="2"/>
    <n v="1"/>
    <x v="2"/>
    <x v="2"/>
    <x v="2"/>
    <x v="2"/>
    <n v="300"/>
    <x v="1"/>
  </r>
  <r>
    <n v="5"/>
    <n v="3"/>
    <n v="1"/>
    <x v="3"/>
    <x v="2"/>
    <x v="3"/>
    <x v="3"/>
    <n v="300"/>
    <x v="1"/>
  </r>
  <r>
    <n v="6"/>
    <n v="4"/>
    <n v="1"/>
    <x v="1"/>
    <x v="1"/>
    <x v="1"/>
    <x v="1"/>
    <n v="300"/>
    <x v="1"/>
  </r>
  <r>
    <n v="7"/>
    <n v="5"/>
    <n v="1"/>
    <x v="4"/>
    <x v="0"/>
    <x v="4"/>
    <x v="4"/>
    <n v="300"/>
    <x v="1"/>
  </r>
  <r>
    <n v="8"/>
    <n v="6"/>
    <n v="1"/>
    <x v="5"/>
    <x v="0"/>
    <x v="4"/>
    <x v="5"/>
    <n v="300"/>
    <x v="1"/>
  </r>
  <r>
    <m/>
    <m/>
    <m/>
    <x v="6"/>
    <x v="3"/>
    <x v="5"/>
    <x v="6"/>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n v="1"/>
    <x v="0"/>
    <x v="0"/>
    <n v="1"/>
    <n v="1"/>
    <n v="1"/>
  </r>
  <r>
    <n v="2"/>
    <x v="1"/>
    <x v="1"/>
    <n v="2"/>
    <n v="5"/>
    <n v="1"/>
  </r>
  <r>
    <n v="3"/>
    <x v="2"/>
    <x v="1"/>
    <n v="3"/>
    <n v="5"/>
    <n v="1"/>
  </r>
  <r>
    <n v="4"/>
    <x v="3"/>
    <x v="2"/>
    <n v="4"/>
    <n v="6"/>
    <n v="1"/>
  </r>
  <r>
    <n v="5"/>
    <x v="4"/>
    <x v="2"/>
    <n v="5"/>
    <n v="6"/>
    <n v="1"/>
  </r>
  <r>
    <n v="6"/>
    <x v="5"/>
    <x v="2"/>
    <n v="6"/>
    <n v="6"/>
    <n v="1"/>
  </r>
  <r>
    <n v="7"/>
    <x v="6"/>
    <x v="3"/>
    <n v="7"/>
    <n v="4"/>
    <n v="1"/>
  </r>
  <r>
    <n v="8"/>
    <x v="7"/>
    <x v="4"/>
    <n v="8"/>
    <n v="3"/>
    <n v="1"/>
  </r>
  <r>
    <n v="9"/>
    <x v="8"/>
    <x v="1"/>
    <n v="9"/>
    <n v="5"/>
    <n v="0.5"/>
  </r>
  <r>
    <n v="10"/>
    <x v="9"/>
    <x v="5"/>
    <n v="10"/>
    <n v="2"/>
    <n v="1"/>
  </r>
  <r>
    <n v="11"/>
    <x v="8"/>
    <x v="2"/>
    <n v="9"/>
    <n v="6"/>
    <n v="0.5"/>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r>
    <m/>
    <x v="10"/>
    <x v="6"/>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s v="1___Data exploration"/>
    <n v="1"/>
    <x v="0"/>
    <s v="Platform Services ____Application___Search"/>
    <n v="59"/>
    <x v="0"/>
    <x v="0"/>
    <x v="0"/>
  </r>
  <r>
    <s v="2___Big data analytics strategy"/>
    <n v="2"/>
    <x v="1"/>
    <s v="Delivery Services____Development___Design &amp; Development"/>
    <n v="1"/>
    <x v="1"/>
    <x v="1"/>
    <x v="1"/>
  </r>
  <r>
    <s v="3___Big Data security"/>
    <n v="3"/>
    <x v="2"/>
    <s v="Delivery Services____Security &amp; Compliance___Threat &amp; Vulnerability Management"/>
    <n v="15"/>
    <x v="1"/>
    <x v="2"/>
    <x v="2"/>
  </r>
  <r>
    <s v="4___Big data storage"/>
    <n v="4"/>
    <x v="3"/>
    <s v="Infrastructure Services____Storage___File &amp; Object Storage"/>
    <n v="52"/>
    <x v="2"/>
    <x v="3"/>
    <x v="3"/>
  </r>
  <r>
    <s v="5___Data pipeline orchestration and design"/>
    <n v="5"/>
    <x v="4"/>
    <s v="Platform Services ____Data ___Data Management"/>
    <n v="62"/>
    <x v="0"/>
    <x v="4"/>
    <x v="4"/>
  </r>
  <r>
    <s v="6___End-user analytics IDE"/>
    <n v="6"/>
    <x v="5"/>
    <s v="Platform Services ____Data ___Data Analytics &amp; Visualizations"/>
    <n v="61"/>
    <x v="0"/>
    <x v="4"/>
    <x v="5"/>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r>
    <m/>
    <m/>
    <x v="6"/>
    <m/>
    <m/>
    <x v="3"/>
    <x v="5"/>
    <x v="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s v="1___Elastic Search"/>
    <n v="1"/>
    <x v="0"/>
    <s v="Platform___Middleware___Public Cloud"/>
    <n v="42"/>
    <x v="0"/>
    <x v="0"/>
    <x v="0"/>
  </r>
  <r>
    <s v="2___Jfrog Artifactory"/>
    <n v="2"/>
    <x v="1"/>
    <s v="Platform___Middleware___Public Cloud"/>
    <n v="42"/>
    <x v="0"/>
    <x v="0"/>
    <x v="0"/>
  </r>
  <r>
    <s v="3___Apache Airflow"/>
    <n v="3"/>
    <x v="2"/>
    <s v="Platform___Middleware___Public Cloud"/>
    <n v="42"/>
    <x v="0"/>
    <x v="0"/>
    <x v="0"/>
  </r>
  <r>
    <s v="4___Zeppelin NoteBook"/>
    <n v="4"/>
    <x v="3"/>
    <s v="End User___End User Software___Other"/>
    <n v="21"/>
    <x v="1"/>
    <x v="1"/>
    <x v="1"/>
  </r>
  <r>
    <s v="5___Jupyter Notebook"/>
    <n v="5"/>
    <x v="4"/>
    <s v="End User___End User Software___Other"/>
    <n v="21"/>
    <x v="1"/>
    <x v="1"/>
    <x v="1"/>
  </r>
  <r>
    <s v="6___Power BI"/>
    <n v="6"/>
    <x v="5"/>
    <s v="End User___End User Software___Other"/>
    <n v="21"/>
    <x v="1"/>
    <x v="1"/>
    <x v="1"/>
  </r>
  <r>
    <s v="7___Azure Blob storage"/>
    <n v="7"/>
    <x v="6"/>
    <s v="Storage___Online Storage___Public Cloud"/>
    <n v="55"/>
    <x v="2"/>
    <x v="2"/>
    <x v="0"/>
  </r>
  <r>
    <s v="8___Apache Ranger"/>
    <n v="8"/>
    <x v="7"/>
    <s v="Security &amp; Compliance___Security___Public Cloud"/>
    <n v="49"/>
    <x v="3"/>
    <x v="3"/>
    <x v="0"/>
  </r>
  <r>
    <s v="9___PySPark"/>
    <n v="9"/>
    <x v="8"/>
    <s v="Platform___Big Data___Other"/>
    <n v="44"/>
    <x v="0"/>
    <x v="4"/>
    <x v="1"/>
  </r>
  <r>
    <s v="10___Documented Analytics Strategy"/>
    <n v="10"/>
    <x v="9"/>
    <s v="Delivery___Program, Product &amp; Project Management___Other"/>
    <n v="18"/>
    <x v="4"/>
    <x v="5"/>
    <x v="1"/>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r>
    <m/>
    <m/>
    <x v="10"/>
    <m/>
    <m/>
    <x v="5"/>
    <x v="6"/>
    <x v="2"/>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n v="1"/>
    <n v="1"/>
    <n v="1"/>
    <x v="0"/>
    <x v="0"/>
    <x v="0"/>
    <x v="0"/>
    <x v="0"/>
    <x v="0"/>
    <x v="0"/>
    <x v="0"/>
  </r>
  <r>
    <n v="2"/>
    <n v="5"/>
    <n v="5"/>
    <x v="1"/>
    <x v="1"/>
    <x v="1"/>
    <x v="1"/>
    <x v="1"/>
    <x v="0"/>
    <x v="1"/>
    <x v="1"/>
  </r>
  <r>
    <n v="3"/>
    <n v="5"/>
    <n v="5"/>
    <x v="1"/>
    <x v="1"/>
    <x v="1"/>
    <x v="1"/>
    <x v="1"/>
    <x v="0"/>
    <x v="1"/>
    <x v="1"/>
  </r>
  <r>
    <n v="4"/>
    <n v="6"/>
    <n v="6"/>
    <x v="2"/>
    <x v="1"/>
    <x v="1"/>
    <x v="1"/>
    <x v="2"/>
    <x v="0"/>
    <x v="1"/>
    <x v="2"/>
  </r>
  <r>
    <n v="5"/>
    <n v="6"/>
    <n v="6"/>
    <x v="2"/>
    <x v="1"/>
    <x v="1"/>
    <x v="1"/>
    <x v="2"/>
    <x v="0"/>
    <x v="1"/>
    <x v="2"/>
  </r>
  <r>
    <n v="6"/>
    <n v="6"/>
    <n v="6"/>
    <x v="2"/>
    <x v="1"/>
    <x v="1"/>
    <x v="1"/>
    <x v="2"/>
    <x v="0"/>
    <x v="1"/>
    <x v="2"/>
  </r>
  <r>
    <n v="7"/>
    <n v="4"/>
    <n v="4"/>
    <x v="3"/>
    <x v="1"/>
    <x v="1"/>
    <x v="1"/>
    <x v="3"/>
    <x v="1"/>
    <x v="2"/>
    <x v="3"/>
  </r>
  <r>
    <n v="8"/>
    <n v="3"/>
    <n v="3"/>
    <x v="4"/>
    <x v="0"/>
    <x v="0"/>
    <x v="0"/>
    <x v="4"/>
    <x v="2"/>
    <x v="3"/>
    <x v="4"/>
  </r>
  <r>
    <n v="9"/>
    <n v="5"/>
    <n v="5"/>
    <x v="1"/>
    <x v="1"/>
    <x v="1"/>
    <x v="1"/>
    <x v="1"/>
    <x v="0"/>
    <x v="1"/>
    <x v="1"/>
  </r>
  <r>
    <n v="10"/>
    <n v="2"/>
    <n v="2"/>
    <x v="5"/>
    <x v="0"/>
    <x v="0"/>
    <x v="0"/>
    <x v="5"/>
    <x v="2"/>
    <x v="4"/>
    <x v="5"/>
  </r>
  <r>
    <n v="11"/>
    <n v="6"/>
    <n v="6"/>
    <x v="2"/>
    <x v="1"/>
    <x v="1"/>
    <x v="1"/>
    <x v="2"/>
    <x v="0"/>
    <x v="1"/>
    <x v="2"/>
  </r>
  <r>
    <m/>
    <m/>
    <m/>
    <x v="6"/>
    <x v="2"/>
    <x v="2"/>
    <x v="2"/>
    <x v="6"/>
    <x v="3"/>
    <x v="5"/>
    <x v="6"/>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n v="1"/>
    <x v="0"/>
    <x v="0"/>
    <n v="0.5"/>
    <n v="1"/>
    <n v="2"/>
  </r>
  <r>
    <n v="2"/>
    <x v="1"/>
    <x v="0"/>
    <n v="0.7"/>
    <n v="4"/>
    <n v="2"/>
  </r>
  <r>
    <n v="3"/>
    <x v="0"/>
    <x v="1"/>
    <n v="0.5"/>
    <n v="1"/>
    <n v="1"/>
  </r>
  <r>
    <n v="4"/>
    <x v="2"/>
    <x v="1"/>
    <n v="1"/>
    <n v="2"/>
    <n v="1"/>
  </r>
  <r>
    <n v="5"/>
    <x v="3"/>
    <x v="1"/>
    <n v="1"/>
    <n v="3"/>
    <n v="1"/>
  </r>
  <r>
    <n v="6"/>
    <x v="1"/>
    <x v="1"/>
    <n v="0.3"/>
    <n v="4"/>
    <n v="1"/>
  </r>
  <r>
    <n v="7"/>
    <x v="4"/>
    <x v="1"/>
    <n v="1"/>
    <n v="5"/>
    <n v="1"/>
  </r>
  <r>
    <n v="8"/>
    <x v="5"/>
    <x v="1"/>
    <n v="1"/>
    <n v="6"/>
    <n v="1"/>
  </r>
  <r>
    <m/>
    <x v="6"/>
    <x v="2"/>
    <m/>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s v="1___The ESO IT team's staff (OpEx)"/>
    <n v="1"/>
    <x v="0"/>
    <s v="1___Internal Labor___Expense"/>
    <x v="0"/>
    <n v="158000"/>
    <n v="1"/>
    <x v="0"/>
    <x v="0"/>
    <x v="0"/>
  </r>
  <r>
    <s v="2___A Digital Delivery Company Contract (OpEx)"/>
    <n v="2"/>
    <x v="1"/>
    <s v="2___External Labor___Expense"/>
    <x v="0"/>
    <n v="25000"/>
    <n v="2"/>
    <x v="1"/>
    <x v="0"/>
    <x v="0"/>
  </r>
  <r>
    <s v="3___The ESO IT team's staff (CapEx)"/>
    <n v="3"/>
    <x v="2"/>
    <s v="24___Internal Labor___Capital"/>
    <x v="0"/>
    <n v="15000"/>
    <n v="24"/>
    <x v="0"/>
    <x v="1"/>
    <x v="1"/>
  </r>
  <r>
    <s v="4___A Digital Delivery Company Contract (CapEx)"/>
    <n v="4"/>
    <x v="3"/>
    <s v="25___External Labor___Capital"/>
    <x v="0"/>
    <n v="77000"/>
    <n v="25"/>
    <x v="1"/>
    <x v="1"/>
    <x v="1"/>
  </r>
  <r>
    <s v="5___Elastic Search licence"/>
    <n v="5"/>
    <x v="4"/>
    <s v="11___Software___Licensing"/>
    <x v="0"/>
    <n v="2000"/>
    <n v="11"/>
    <x v="2"/>
    <x v="2"/>
    <x v="0"/>
  </r>
  <r>
    <s v="6___Jfrog Artifactory licence"/>
    <n v="6"/>
    <x v="5"/>
    <s v="11___Software___Licensing"/>
    <x v="0"/>
    <n v="3000"/>
    <n v="11"/>
    <x v="2"/>
    <x v="2"/>
    <x v="0"/>
  </r>
  <r>
    <s v="7___Jfrog Artifactory maintenance fee"/>
    <n v="7"/>
    <x v="6"/>
    <s v="12___Software___Maintenance &amp; Support"/>
    <x v="0"/>
    <n v="15000"/>
    <n v="12"/>
    <x v="2"/>
    <x v="3"/>
    <x v="0"/>
  </r>
  <r>
    <s v="8___Power BI licence"/>
    <n v="8"/>
    <x v="7"/>
    <s v="11___Software___Licensing"/>
    <x v="0"/>
    <n v="4000"/>
    <n v="11"/>
    <x v="2"/>
    <x v="2"/>
    <x v="0"/>
  </r>
  <r>
    <s v="9___Azure Blob storage licence"/>
    <n v="9"/>
    <x v="8"/>
    <s v="11___Software___Licensing"/>
    <x v="0"/>
    <n v="15000"/>
    <n v="11"/>
    <x v="2"/>
    <x v="2"/>
    <x v="0"/>
  </r>
  <r>
    <s v="10___Apache Ranger licence"/>
    <n v="10"/>
    <x v="9"/>
    <s v="11___Software___Licensing"/>
    <x v="0"/>
    <n v="17000"/>
    <n v="11"/>
    <x v="2"/>
    <x v="2"/>
    <x v="0"/>
  </r>
  <r>
    <s v="11___PySpark licence"/>
    <n v="11"/>
    <x v="10"/>
    <s v="11___Software___Licensing"/>
    <x v="0"/>
    <n v="4000"/>
    <n v="11"/>
    <x v="2"/>
    <x v="2"/>
    <x v="0"/>
  </r>
  <r>
    <s v="12___A second digital delivery company's contract (CapEx)"/>
    <n v="12"/>
    <x v="11"/>
    <s v="25___External Labor___Capital"/>
    <x v="0"/>
    <n v="12000"/>
    <n v="25"/>
    <x v="1"/>
    <x v="1"/>
    <x v="1"/>
  </r>
  <r>
    <s v="13___A contractor's costs (CapEx)"/>
    <n v="13"/>
    <x v="12"/>
    <s v="25___External Labor___Capital"/>
    <x v="0"/>
    <n v="14000"/>
    <n v="25"/>
    <x v="1"/>
    <x v="1"/>
    <x v="1"/>
  </r>
  <r>
    <s v="14___The ESO IT team's staff (OpEx)"/>
    <n v="14"/>
    <x v="0"/>
    <s v="1___Internal Labor___Expense"/>
    <x v="1"/>
    <n v="130000"/>
    <n v="1"/>
    <x v="0"/>
    <x v="0"/>
    <x v="0"/>
  </r>
  <r>
    <m/>
    <m/>
    <x v="13"/>
    <m/>
    <x v="2"/>
    <m/>
    <m/>
    <x v="3"/>
    <x v="4"/>
    <x v="2"/>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
  <r>
    <n v="1"/>
    <x v="0"/>
    <x v="0"/>
    <n v="1"/>
    <n v="1"/>
    <n v="0.1"/>
  </r>
  <r>
    <n v="2"/>
    <x v="0"/>
    <x v="1"/>
    <n v="1"/>
    <n v="2"/>
    <n v="0.45"/>
  </r>
  <r>
    <n v="3"/>
    <x v="0"/>
    <x v="2"/>
    <n v="1"/>
    <n v="10"/>
    <n v="0.15"/>
  </r>
  <r>
    <n v="4"/>
    <x v="0"/>
    <x v="3"/>
    <n v="1"/>
    <n v="4"/>
    <n v="0.03"/>
  </r>
  <r>
    <n v="5"/>
    <x v="0"/>
    <x v="4"/>
    <n v="1"/>
    <n v="5"/>
    <n v="0.1"/>
  </r>
  <r>
    <n v="6"/>
    <x v="0"/>
    <x v="5"/>
    <n v="1"/>
    <n v="6"/>
    <n v="0.02"/>
  </r>
  <r>
    <n v="7"/>
    <x v="0"/>
    <x v="6"/>
    <n v="1"/>
    <n v="7"/>
    <n v="0.05"/>
  </r>
  <r>
    <n v="8"/>
    <x v="0"/>
    <x v="2"/>
    <n v="1"/>
    <n v="10"/>
    <n v="0.05"/>
  </r>
  <r>
    <n v="9"/>
    <x v="0"/>
    <x v="7"/>
    <n v="1"/>
    <n v="9"/>
    <n v="0.05"/>
  </r>
  <r>
    <n v="10"/>
    <x v="1"/>
    <x v="0"/>
    <n v="2"/>
    <n v="1"/>
    <n v="0.05"/>
  </r>
  <r>
    <n v="11"/>
    <x v="1"/>
    <x v="1"/>
    <n v="2"/>
    <n v="2"/>
    <n v="0.25"/>
  </r>
  <r>
    <n v="12"/>
    <x v="1"/>
    <x v="8"/>
    <n v="2"/>
    <n v="3"/>
    <n v="0.35"/>
  </r>
  <r>
    <n v="13"/>
    <x v="1"/>
    <x v="0"/>
    <n v="2"/>
    <n v="1"/>
    <n v="0.05"/>
  </r>
  <r>
    <n v="14"/>
    <x v="1"/>
    <x v="6"/>
    <n v="2"/>
    <n v="7"/>
    <n v="0.05"/>
  </r>
  <r>
    <n v="15"/>
    <x v="1"/>
    <x v="9"/>
    <n v="2"/>
    <n v="8"/>
    <n v="0.2"/>
  </r>
  <r>
    <n v="16"/>
    <x v="1"/>
    <x v="7"/>
    <n v="2"/>
    <n v="9"/>
    <n v="0.05"/>
  </r>
  <r>
    <n v="17"/>
    <x v="2"/>
    <x v="6"/>
    <n v="3"/>
    <n v="7"/>
    <n v="0.3"/>
  </r>
  <r>
    <n v="18"/>
    <x v="2"/>
    <x v="9"/>
    <n v="3"/>
    <n v="8"/>
    <n v="0.4"/>
  </r>
  <r>
    <n v="19"/>
    <x v="2"/>
    <x v="1"/>
    <n v="3"/>
    <n v="2"/>
    <n v="0.3"/>
  </r>
  <r>
    <n v="20"/>
    <x v="3"/>
    <x v="0"/>
    <n v="4"/>
    <n v="1"/>
    <n v="0.05"/>
  </r>
  <r>
    <n v="21"/>
    <x v="3"/>
    <x v="1"/>
    <n v="4"/>
    <n v="2"/>
    <n v="0.25"/>
  </r>
  <r>
    <n v="22"/>
    <x v="3"/>
    <x v="8"/>
    <n v="4"/>
    <n v="3"/>
    <n v="0.4"/>
  </r>
  <r>
    <n v="23"/>
    <x v="3"/>
    <x v="0"/>
    <n v="4"/>
    <n v="1"/>
    <n v="0.05"/>
  </r>
  <r>
    <n v="24"/>
    <x v="3"/>
    <x v="6"/>
    <n v="4"/>
    <n v="7"/>
    <n v="0.05"/>
  </r>
  <r>
    <n v="25"/>
    <x v="3"/>
    <x v="9"/>
    <n v="4"/>
    <n v="8"/>
    <n v="0.2"/>
  </r>
  <r>
    <n v="26"/>
    <x v="4"/>
    <x v="0"/>
    <n v="5"/>
    <n v="1"/>
    <n v="1"/>
  </r>
  <r>
    <n v="27"/>
    <x v="5"/>
    <x v="1"/>
    <n v="6"/>
    <n v="2"/>
    <n v="1"/>
  </r>
  <r>
    <n v="28"/>
    <x v="6"/>
    <x v="1"/>
    <n v="7"/>
    <n v="2"/>
    <n v="1"/>
  </r>
  <r>
    <n v="29"/>
    <x v="7"/>
    <x v="5"/>
    <n v="8"/>
    <n v="6"/>
    <n v="1"/>
  </r>
  <r>
    <n v="30"/>
    <x v="8"/>
    <x v="6"/>
    <n v="9"/>
    <n v="7"/>
    <n v="1"/>
  </r>
  <r>
    <n v="31"/>
    <x v="9"/>
    <x v="9"/>
    <n v="10"/>
    <n v="8"/>
    <n v="1"/>
  </r>
  <r>
    <n v="32"/>
    <x v="10"/>
    <x v="7"/>
    <n v="11"/>
    <n v="9"/>
    <n v="1"/>
  </r>
  <r>
    <n v="33"/>
    <x v="11"/>
    <x v="3"/>
    <n v="12"/>
    <n v="4"/>
    <n v="0.7"/>
  </r>
  <r>
    <n v="34"/>
    <x v="11"/>
    <x v="4"/>
    <n v="12"/>
    <n v="5"/>
    <n v="0.3"/>
  </r>
  <r>
    <n v="35"/>
    <x v="12"/>
    <x v="8"/>
    <n v="13"/>
    <n v="3"/>
    <n v="1"/>
  </r>
  <r>
    <n v="36"/>
    <x v="13"/>
    <x v="0"/>
    <n v="14"/>
    <n v="1"/>
    <n v="0.1"/>
  </r>
  <r>
    <n v="37"/>
    <x v="13"/>
    <x v="1"/>
    <n v="14"/>
    <n v="2"/>
    <n v="0.45"/>
  </r>
  <r>
    <n v="38"/>
    <x v="13"/>
    <x v="2"/>
    <n v="14"/>
    <n v="10"/>
    <n v="0.2"/>
  </r>
  <r>
    <n v="39"/>
    <x v="13"/>
    <x v="3"/>
    <n v="14"/>
    <n v="4"/>
    <n v="0.03"/>
  </r>
  <r>
    <n v="40"/>
    <x v="13"/>
    <x v="5"/>
    <n v="14"/>
    <n v="6"/>
    <n v="0.02"/>
  </r>
  <r>
    <n v="41"/>
    <x v="13"/>
    <x v="6"/>
    <n v="14"/>
    <n v="7"/>
    <n v="0.1"/>
  </r>
  <r>
    <n v="42"/>
    <x v="13"/>
    <x v="2"/>
    <n v="14"/>
    <n v="10"/>
    <n v="0.05"/>
  </r>
  <r>
    <n v="43"/>
    <x v="13"/>
    <x v="7"/>
    <n v="14"/>
    <n v="9"/>
    <n v="0.05"/>
  </r>
  <r>
    <m/>
    <x v="14"/>
    <x v="10"/>
    <m/>
    <m/>
    <m/>
  </r>
  <r>
    <m/>
    <x v="14"/>
    <x v="10"/>
    <m/>
    <m/>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n v="1"/>
    <n v="1"/>
    <n v="1"/>
    <n v="0.1"/>
    <s v="The ESO IT team's staff (OpEx)"/>
    <x v="0"/>
    <n v="158000"/>
    <x v="0"/>
    <x v="0"/>
    <x v="0"/>
    <x v="0"/>
    <x v="0"/>
    <x v="0"/>
    <x v="0"/>
    <n v="15800"/>
  </r>
  <r>
    <n v="2"/>
    <n v="1"/>
    <n v="2"/>
    <n v="0.45"/>
    <s v="The ESO IT team's staff (OpEx)"/>
    <x v="0"/>
    <n v="158000"/>
    <x v="0"/>
    <x v="0"/>
    <x v="0"/>
    <x v="1"/>
    <x v="0"/>
    <x v="0"/>
    <x v="0"/>
    <n v="71100"/>
  </r>
  <r>
    <n v="3"/>
    <n v="1"/>
    <n v="10"/>
    <n v="0.15"/>
    <s v="The ESO IT team's staff (OpEx)"/>
    <x v="0"/>
    <n v="158000"/>
    <x v="0"/>
    <x v="0"/>
    <x v="0"/>
    <x v="2"/>
    <x v="1"/>
    <x v="1"/>
    <x v="1"/>
    <n v="23700"/>
  </r>
  <r>
    <n v="4"/>
    <n v="1"/>
    <n v="4"/>
    <n v="0.03"/>
    <s v="The ESO IT team's staff (OpEx)"/>
    <x v="0"/>
    <n v="158000"/>
    <x v="0"/>
    <x v="0"/>
    <x v="0"/>
    <x v="3"/>
    <x v="2"/>
    <x v="2"/>
    <x v="1"/>
    <n v="4740"/>
  </r>
  <r>
    <n v="5"/>
    <n v="1"/>
    <n v="5"/>
    <n v="0.1"/>
    <s v="The ESO IT team's staff (OpEx)"/>
    <x v="0"/>
    <n v="158000"/>
    <x v="0"/>
    <x v="0"/>
    <x v="0"/>
    <x v="4"/>
    <x v="2"/>
    <x v="2"/>
    <x v="1"/>
    <n v="15800"/>
  </r>
  <r>
    <n v="6"/>
    <n v="1"/>
    <n v="6"/>
    <n v="0.02"/>
    <s v="The ESO IT team's staff (OpEx)"/>
    <x v="0"/>
    <n v="158000"/>
    <x v="0"/>
    <x v="0"/>
    <x v="0"/>
    <x v="5"/>
    <x v="2"/>
    <x v="2"/>
    <x v="1"/>
    <n v="3160"/>
  </r>
  <r>
    <n v="7"/>
    <n v="1"/>
    <n v="7"/>
    <n v="0.05"/>
    <s v="The ESO IT team's staff (OpEx)"/>
    <x v="0"/>
    <n v="158000"/>
    <x v="0"/>
    <x v="0"/>
    <x v="0"/>
    <x v="6"/>
    <x v="3"/>
    <x v="3"/>
    <x v="0"/>
    <n v="7900"/>
  </r>
  <r>
    <n v="8"/>
    <n v="1"/>
    <n v="10"/>
    <n v="0.05"/>
    <s v="The ESO IT team's staff (OpEx)"/>
    <x v="0"/>
    <n v="158000"/>
    <x v="0"/>
    <x v="0"/>
    <x v="0"/>
    <x v="2"/>
    <x v="1"/>
    <x v="1"/>
    <x v="1"/>
    <n v="7900"/>
  </r>
  <r>
    <n v="9"/>
    <n v="1"/>
    <n v="9"/>
    <n v="0.05"/>
    <s v="The ESO IT team's staff (OpEx)"/>
    <x v="0"/>
    <n v="158000"/>
    <x v="0"/>
    <x v="0"/>
    <x v="0"/>
    <x v="7"/>
    <x v="0"/>
    <x v="4"/>
    <x v="1"/>
    <n v="7900"/>
  </r>
  <r>
    <n v="10"/>
    <n v="2"/>
    <n v="1"/>
    <n v="0.05"/>
    <s v="A Digital Delivery Company Contract (OpEx)"/>
    <x v="0"/>
    <n v="25000"/>
    <x v="1"/>
    <x v="0"/>
    <x v="0"/>
    <x v="0"/>
    <x v="0"/>
    <x v="0"/>
    <x v="0"/>
    <n v="1250"/>
  </r>
  <r>
    <n v="11"/>
    <n v="2"/>
    <n v="2"/>
    <n v="0.25"/>
    <s v="A Digital Delivery Company Contract (OpEx)"/>
    <x v="0"/>
    <n v="25000"/>
    <x v="1"/>
    <x v="0"/>
    <x v="0"/>
    <x v="1"/>
    <x v="0"/>
    <x v="0"/>
    <x v="0"/>
    <n v="6250"/>
  </r>
  <r>
    <n v="12"/>
    <n v="2"/>
    <n v="3"/>
    <n v="0.35"/>
    <s v="A Digital Delivery Company Contract (OpEx)"/>
    <x v="0"/>
    <n v="25000"/>
    <x v="1"/>
    <x v="0"/>
    <x v="0"/>
    <x v="8"/>
    <x v="0"/>
    <x v="0"/>
    <x v="0"/>
    <n v="8750"/>
  </r>
  <r>
    <n v="13"/>
    <n v="2"/>
    <n v="1"/>
    <n v="0.05"/>
    <s v="A Digital Delivery Company Contract (OpEx)"/>
    <x v="0"/>
    <n v="25000"/>
    <x v="1"/>
    <x v="0"/>
    <x v="0"/>
    <x v="0"/>
    <x v="0"/>
    <x v="0"/>
    <x v="0"/>
    <n v="1250"/>
  </r>
  <r>
    <n v="14"/>
    <n v="2"/>
    <n v="7"/>
    <n v="0.05"/>
    <s v="A Digital Delivery Company Contract (OpEx)"/>
    <x v="0"/>
    <n v="25000"/>
    <x v="1"/>
    <x v="0"/>
    <x v="0"/>
    <x v="6"/>
    <x v="3"/>
    <x v="3"/>
    <x v="0"/>
    <n v="1250"/>
  </r>
  <r>
    <n v="15"/>
    <n v="2"/>
    <n v="8"/>
    <n v="0.2"/>
    <s v="A Digital Delivery Company Contract (OpEx)"/>
    <x v="0"/>
    <n v="25000"/>
    <x v="1"/>
    <x v="0"/>
    <x v="0"/>
    <x v="9"/>
    <x v="4"/>
    <x v="5"/>
    <x v="0"/>
    <n v="5000"/>
  </r>
  <r>
    <n v="16"/>
    <n v="2"/>
    <n v="9"/>
    <n v="0.05"/>
    <s v="A Digital Delivery Company Contract (OpEx)"/>
    <x v="0"/>
    <n v="25000"/>
    <x v="1"/>
    <x v="0"/>
    <x v="0"/>
    <x v="7"/>
    <x v="0"/>
    <x v="4"/>
    <x v="1"/>
    <n v="1250"/>
  </r>
  <r>
    <n v="17"/>
    <n v="3"/>
    <n v="7"/>
    <n v="0.3"/>
    <s v="The ESO IT team's staff (CapEx)"/>
    <x v="0"/>
    <n v="15000"/>
    <x v="0"/>
    <x v="1"/>
    <x v="1"/>
    <x v="6"/>
    <x v="3"/>
    <x v="3"/>
    <x v="0"/>
    <n v="4500"/>
  </r>
  <r>
    <n v="18"/>
    <n v="3"/>
    <n v="8"/>
    <n v="0.4"/>
    <s v="The ESO IT team's staff (CapEx)"/>
    <x v="0"/>
    <n v="15000"/>
    <x v="0"/>
    <x v="1"/>
    <x v="1"/>
    <x v="9"/>
    <x v="4"/>
    <x v="5"/>
    <x v="0"/>
    <n v="6000"/>
  </r>
  <r>
    <n v="19"/>
    <n v="3"/>
    <n v="2"/>
    <n v="0.3"/>
    <s v="The ESO IT team's staff (CapEx)"/>
    <x v="0"/>
    <n v="15000"/>
    <x v="0"/>
    <x v="1"/>
    <x v="1"/>
    <x v="1"/>
    <x v="0"/>
    <x v="0"/>
    <x v="0"/>
    <n v="4500"/>
  </r>
  <r>
    <n v="20"/>
    <n v="4"/>
    <n v="1"/>
    <n v="0.05"/>
    <s v="A Digital Delivery Company Contract (CapEx)"/>
    <x v="0"/>
    <n v="77000"/>
    <x v="1"/>
    <x v="1"/>
    <x v="1"/>
    <x v="0"/>
    <x v="0"/>
    <x v="0"/>
    <x v="0"/>
    <n v="3850"/>
  </r>
  <r>
    <n v="21"/>
    <n v="4"/>
    <n v="2"/>
    <n v="0.25"/>
    <s v="A Digital Delivery Company Contract (CapEx)"/>
    <x v="0"/>
    <n v="77000"/>
    <x v="1"/>
    <x v="1"/>
    <x v="1"/>
    <x v="1"/>
    <x v="0"/>
    <x v="0"/>
    <x v="0"/>
    <n v="19250"/>
  </r>
  <r>
    <n v="22"/>
    <n v="4"/>
    <n v="3"/>
    <n v="0.4"/>
    <s v="A Digital Delivery Company Contract (CapEx)"/>
    <x v="0"/>
    <n v="77000"/>
    <x v="1"/>
    <x v="1"/>
    <x v="1"/>
    <x v="8"/>
    <x v="0"/>
    <x v="0"/>
    <x v="0"/>
    <n v="30800"/>
  </r>
  <r>
    <n v="23"/>
    <n v="4"/>
    <n v="1"/>
    <n v="0.05"/>
    <s v="A Digital Delivery Company Contract (CapEx)"/>
    <x v="0"/>
    <n v="77000"/>
    <x v="1"/>
    <x v="1"/>
    <x v="1"/>
    <x v="0"/>
    <x v="0"/>
    <x v="0"/>
    <x v="0"/>
    <n v="3850"/>
  </r>
  <r>
    <n v="24"/>
    <n v="4"/>
    <n v="7"/>
    <n v="0.05"/>
    <s v="A Digital Delivery Company Contract (CapEx)"/>
    <x v="0"/>
    <n v="77000"/>
    <x v="1"/>
    <x v="1"/>
    <x v="1"/>
    <x v="6"/>
    <x v="3"/>
    <x v="3"/>
    <x v="0"/>
    <n v="3850"/>
  </r>
  <r>
    <n v="25"/>
    <n v="4"/>
    <n v="8"/>
    <n v="0.2"/>
    <s v="A Digital Delivery Company Contract (CapEx)"/>
    <x v="0"/>
    <n v="77000"/>
    <x v="1"/>
    <x v="1"/>
    <x v="1"/>
    <x v="9"/>
    <x v="4"/>
    <x v="5"/>
    <x v="0"/>
    <n v="15400"/>
  </r>
  <r>
    <n v="26"/>
    <n v="5"/>
    <n v="1"/>
    <n v="1"/>
    <s v="Elastic Search licence"/>
    <x v="0"/>
    <n v="2000"/>
    <x v="2"/>
    <x v="2"/>
    <x v="0"/>
    <x v="0"/>
    <x v="0"/>
    <x v="0"/>
    <x v="0"/>
    <n v="2000"/>
  </r>
  <r>
    <n v="27"/>
    <n v="6"/>
    <n v="2"/>
    <n v="1"/>
    <s v="Jfrog Artifactory licence"/>
    <x v="0"/>
    <n v="3000"/>
    <x v="2"/>
    <x v="2"/>
    <x v="0"/>
    <x v="1"/>
    <x v="0"/>
    <x v="0"/>
    <x v="0"/>
    <n v="3000"/>
  </r>
  <r>
    <n v="28"/>
    <n v="7"/>
    <n v="2"/>
    <n v="1"/>
    <s v="Jfrog Artifactory maintenance fee"/>
    <x v="0"/>
    <n v="15000"/>
    <x v="2"/>
    <x v="3"/>
    <x v="0"/>
    <x v="1"/>
    <x v="0"/>
    <x v="0"/>
    <x v="0"/>
    <n v="15000"/>
  </r>
  <r>
    <n v="29"/>
    <n v="8"/>
    <n v="6"/>
    <n v="1"/>
    <s v="Power BI licence"/>
    <x v="0"/>
    <n v="4000"/>
    <x v="2"/>
    <x v="2"/>
    <x v="0"/>
    <x v="5"/>
    <x v="2"/>
    <x v="2"/>
    <x v="1"/>
    <n v="4000"/>
  </r>
  <r>
    <n v="30"/>
    <n v="9"/>
    <n v="7"/>
    <n v="1"/>
    <s v="Azure Blob storage licence"/>
    <x v="0"/>
    <n v="15000"/>
    <x v="2"/>
    <x v="2"/>
    <x v="0"/>
    <x v="6"/>
    <x v="3"/>
    <x v="3"/>
    <x v="0"/>
    <n v="15000"/>
  </r>
  <r>
    <n v="31"/>
    <n v="10"/>
    <n v="8"/>
    <n v="1"/>
    <s v="Apache Ranger licence"/>
    <x v="0"/>
    <n v="17000"/>
    <x v="2"/>
    <x v="2"/>
    <x v="0"/>
    <x v="9"/>
    <x v="4"/>
    <x v="5"/>
    <x v="0"/>
    <n v="17000"/>
  </r>
  <r>
    <n v="32"/>
    <n v="11"/>
    <n v="9"/>
    <n v="1"/>
    <s v="PySpark licence"/>
    <x v="0"/>
    <n v="4000"/>
    <x v="2"/>
    <x v="2"/>
    <x v="0"/>
    <x v="7"/>
    <x v="0"/>
    <x v="4"/>
    <x v="1"/>
    <n v="4000"/>
  </r>
  <r>
    <n v="33"/>
    <n v="12"/>
    <n v="4"/>
    <n v="0.7"/>
    <s v="A second digital delivery company's contract (CapEx)"/>
    <x v="0"/>
    <n v="12000"/>
    <x v="1"/>
    <x v="1"/>
    <x v="1"/>
    <x v="3"/>
    <x v="2"/>
    <x v="2"/>
    <x v="1"/>
    <n v="8400"/>
  </r>
  <r>
    <n v="34"/>
    <n v="12"/>
    <n v="5"/>
    <n v="0.3"/>
    <s v="A second digital delivery company's contract (CapEx)"/>
    <x v="0"/>
    <n v="12000"/>
    <x v="1"/>
    <x v="1"/>
    <x v="1"/>
    <x v="4"/>
    <x v="2"/>
    <x v="2"/>
    <x v="1"/>
    <n v="3600"/>
  </r>
  <r>
    <n v="35"/>
    <n v="13"/>
    <n v="3"/>
    <n v="1"/>
    <s v="A contractor's costs (CapEx)"/>
    <x v="0"/>
    <n v="14000"/>
    <x v="1"/>
    <x v="1"/>
    <x v="1"/>
    <x v="8"/>
    <x v="0"/>
    <x v="0"/>
    <x v="0"/>
    <n v="14000"/>
  </r>
  <r>
    <n v="36"/>
    <n v="14"/>
    <n v="1"/>
    <n v="0.1"/>
    <s v="The ESO IT team's staff (OpEx)"/>
    <x v="1"/>
    <n v="130000"/>
    <x v="0"/>
    <x v="0"/>
    <x v="0"/>
    <x v="0"/>
    <x v="0"/>
    <x v="0"/>
    <x v="0"/>
    <n v="13000"/>
  </r>
  <r>
    <n v="37"/>
    <n v="14"/>
    <n v="2"/>
    <n v="0.45"/>
    <s v="The ESO IT team's staff (OpEx)"/>
    <x v="1"/>
    <n v="130000"/>
    <x v="0"/>
    <x v="0"/>
    <x v="0"/>
    <x v="1"/>
    <x v="0"/>
    <x v="0"/>
    <x v="0"/>
    <n v="58500"/>
  </r>
  <r>
    <n v="38"/>
    <n v="14"/>
    <n v="10"/>
    <n v="0.2"/>
    <s v="The ESO IT team's staff (OpEx)"/>
    <x v="1"/>
    <n v="130000"/>
    <x v="0"/>
    <x v="0"/>
    <x v="0"/>
    <x v="2"/>
    <x v="1"/>
    <x v="1"/>
    <x v="1"/>
    <n v="26000"/>
  </r>
  <r>
    <n v="39"/>
    <n v="14"/>
    <n v="4"/>
    <n v="0.03"/>
    <s v="The ESO IT team's staff (OpEx)"/>
    <x v="1"/>
    <n v="130000"/>
    <x v="0"/>
    <x v="0"/>
    <x v="0"/>
    <x v="3"/>
    <x v="2"/>
    <x v="2"/>
    <x v="1"/>
    <n v="3900"/>
  </r>
  <r>
    <n v="40"/>
    <n v="14"/>
    <n v="6"/>
    <n v="0.02"/>
    <s v="The ESO IT team's staff (OpEx)"/>
    <x v="1"/>
    <n v="130000"/>
    <x v="0"/>
    <x v="0"/>
    <x v="0"/>
    <x v="5"/>
    <x v="2"/>
    <x v="2"/>
    <x v="1"/>
    <n v="2600"/>
  </r>
  <r>
    <n v="41"/>
    <n v="14"/>
    <n v="7"/>
    <n v="0.1"/>
    <s v="The ESO IT team's staff (OpEx)"/>
    <x v="1"/>
    <n v="130000"/>
    <x v="0"/>
    <x v="0"/>
    <x v="0"/>
    <x v="6"/>
    <x v="3"/>
    <x v="3"/>
    <x v="0"/>
    <n v="13000"/>
  </r>
  <r>
    <n v="42"/>
    <n v="14"/>
    <n v="10"/>
    <n v="0.05"/>
    <s v="The ESO IT team's staff (OpEx)"/>
    <x v="1"/>
    <n v="130000"/>
    <x v="0"/>
    <x v="0"/>
    <x v="0"/>
    <x v="2"/>
    <x v="1"/>
    <x v="1"/>
    <x v="1"/>
    <n v="6500"/>
  </r>
  <r>
    <n v="43"/>
    <n v="14"/>
    <n v="9"/>
    <n v="0.05"/>
    <s v="The ESO IT team's staff (OpEx)"/>
    <x v="1"/>
    <n v="130000"/>
    <x v="0"/>
    <x v="0"/>
    <x v="0"/>
    <x v="7"/>
    <x v="0"/>
    <x v="4"/>
    <x v="1"/>
    <n v="6500"/>
  </r>
  <r>
    <m/>
    <m/>
    <m/>
    <m/>
    <m/>
    <x v="2"/>
    <m/>
    <x v="3"/>
    <x v="4"/>
    <x v="2"/>
    <x v="10"/>
    <x v="5"/>
    <x v="6"/>
    <x v="2"/>
    <m/>
  </r>
  <r>
    <m/>
    <m/>
    <m/>
    <m/>
    <m/>
    <x v="2"/>
    <m/>
    <x v="3"/>
    <x v="4"/>
    <x v="2"/>
    <x v="10"/>
    <x v="5"/>
    <x v="6"/>
    <x v="2"/>
    <m/>
  </r>
  <r>
    <m/>
    <m/>
    <m/>
    <m/>
    <m/>
    <x v="2"/>
    <m/>
    <x v="3"/>
    <x v="4"/>
    <x v="2"/>
    <x v="10"/>
    <x v="5"/>
    <x v="6"/>
    <x v="2"/>
    <m/>
  </r>
  <r>
    <m/>
    <m/>
    <m/>
    <m/>
    <m/>
    <x v="2"/>
    <m/>
    <x v="3"/>
    <x v="4"/>
    <x v="2"/>
    <x v="10"/>
    <x v="5"/>
    <x v="6"/>
    <x v="2"/>
    <m/>
  </r>
  <r>
    <m/>
    <m/>
    <m/>
    <m/>
    <m/>
    <x v="2"/>
    <m/>
    <x v="3"/>
    <x v="4"/>
    <x v="2"/>
    <x v="10"/>
    <x v="5"/>
    <x v="6"/>
    <x v="2"/>
    <m/>
  </r>
  <r>
    <m/>
    <m/>
    <m/>
    <m/>
    <m/>
    <x v="2"/>
    <m/>
    <x v="3"/>
    <x v="4"/>
    <x v="2"/>
    <x v="10"/>
    <x v="5"/>
    <x v="6"/>
    <x v="2"/>
    <m/>
  </r>
  <r>
    <m/>
    <m/>
    <m/>
    <m/>
    <m/>
    <x v="2"/>
    <m/>
    <x v="3"/>
    <x v="4"/>
    <x v="2"/>
    <x v="10"/>
    <x v="5"/>
    <x v="6"/>
    <x v="2"/>
    <m/>
  </r>
  <r>
    <m/>
    <m/>
    <m/>
    <m/>
    <m/>
    <x v="2"/>
    <m/>
    <x v="3"/>
    <x v="4"/>
    <x v="2"/>
    <x v="10"/>
    <x v="5"/>
    <x v="6"/>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5118B0-8A8D-3C42-ADF5-32FE0FE988FE}" name="PivotTable1" cacheId="6"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5:B22" firstHeaderRow="1" firstDataRow="1" firstDataCol="1" rowPageCount="3" colPageCount="1"/>
  <pivotFields count="10">
    <pivotField showAll="0"/>
    <pivotField showAll="0"/>
    <pivotField axis="axisRow" showAll="0">
      <items count="15">
        <item x="4"/>
        <item x="13"/>
        <item x="6"/>
        <item x="0"/>
        <item x="1"/>
        <item x="2"/>
        <item x="3"/>
        <item x="11"/>
        <item x="12"/>
        <item x="5"/>
        <item x="7"/>
        <item x="8"/>
        <item x="9"/>
        <item x="10"/>
        <item t="default"/>
      </items>
    </pivotField>
    <pivotField showAll="0"/>
    <pivotField axis="axisPage" multipleItemSelectionAllowed="1" showAll="0">
      <items count="4">
        <item x="0"/>
        <item h="1" x="1"/>
        <item h="1" x="2"/>
        <item t="default"/>
      </items>
    </pivotField>
    <pivotField dataField="1" showAll="0"/>
    <pivotField showAll="0"/>
    <pivotField axis="axisRow" showAll="0">
      <items count="5">
        <item x="1"/>
        <item x="0"/>
        <item h="1" x="3"/>
        <item x="2"/>
        <item t="default"/>
      </items>
    </pivotField>
    <pivotField axis="axisPage" showAll="0">
      <items count="6">
        <item x="1"/>
        <item x="0"/>
        <item x="4"/>
        <item x="2"/>
        <item x="3"/>
        <item t="default"/>
      </items>
    </pivotField>
    <pivotField axis="axisPage" multipleItemSelectionAllowed="1" showAll="0">
      <items count="4">
        <item x="1"/>
        <item x="0"/>
        <item h="1" x="2"/>
        <item t="default"/>
      </items>
    </pivotField>
  </pivotFields>
  <rowFields count="2">
    <field x="7"/>
    <field x="2"/>
  </rowFields>
  <rowItems count="17">
    <i>
      <x/>
    </i>
    <i r="1">
      <x v="4"/>
    </i>
    <i r="1">
      <x v="6"/>
    </i>
    <i r="1">
      <x v="7"/>
    </i>
    <i r="1">
      <x v="8"/>
    </i>
    <i>
      <x v="1"/>
    </i>
    <i r="1">
      <x v="3"/>
    </i>
    <i r="1">
      <x v="5"/>
    </i>
    <i>
      <x v="3"/>
    </i>
    <i r="1">
      <x/>
    </i>
    <i r="1">
      <x v="2"/>
    </i>
    <i r="1">
      <x v="9"/>
    </i>
    <i r="1">
      <x v="10"/>
    </i>
    <i r="1">
      <x v="11"/>
    </i>
    <i r="1">
      <x v="12"/>
    </i>
    <i r="1">
      <x v="13"/>
    </i>
    <i t="grand">
      <x/>
    </i>
  </rowItems>
  <colItems count="1">
    <i/>
  </colItems>
  <pageFields count="3">
    <pageField fld="8" hier="-1"/>
    <pageField fld="9" hier="-1"/>
    <pageField fld="4" hier="-1"/>
  </pageFields>
  <dataFields count="1">
    <dataField name="Sum of Spend (£)" fld="5" baseField="0" baseItem="0" numFmtId="164"/>
  </dataFields>
  <formats count="1">
    <format dxfId="6">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CA582954-CA0D-4940-A843-29D6C13B8BF9}" name="PivotTable2" cacheId="8"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chartFormat="1">
  <location ref="Q27:V37" firstHeaderRow="1" firstDataRow="2" firstDataCol="3" rowPageCount="3" colPageCount="1"/>
  <pivotFields count="15">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axis="axisCol" compact="0" outline="0" subtotalTop="0" multipleItemSelectionAllowed="1" showAll="0" defaultSubtotal="0">
      <items count="3">
        <item x="0"/>
        <item x="1"/>
        <item h="1" x="2"/>
      </items>
    </pivotField>
    <pivotField compact="0" outline="0" showAll="0" defaultSubtotal="0"/>
    <pivotField axis="axisPage" compact="0" outline="0" multipleItemSelectionAllowed="1" showAll="0" defaultSubtotal="0">
      <items count="10">
        <item h="1" x="1"/>
        <item x="0"/>
        <item h="1" x="3"/>
        <item h="1" x="2"/>
        <item h="1" m="1" x="5"/>
        <item h="1" m="1" x="4"/>
        <item h="1" m="1" x="6"/>
        <item h="1" m="1" x="7"/>
        <item h="1" m="1" x="8"/>
        <item h="1" m="1" x="9"/>
      </items>
    </pivotField>
    <pivotField axis="axisPage" compact="0" outline="0" showAll="0" defaultSubtotal="0">
      <items count="8">
        <item x="1"/>
        <item x="0"/>
        <item x="4"/>
        <item x="2"/>
        <item x="3"/>
        <item m="1" x="5"/>
        <item m="1" x="7"/>
        <item m="1" x="6"/>
      </items>
    </pivotField>
    <pivotField axis="axisPage" compact="0" outline="0" showAll="0" defaultSubtotal="0">
      <items count="3">
        <item x="1"/>
        <item x="0"/>
        <item x="2"/>
      </items>
    </pivotField>
    <pivotField axis="axisRow" compact="0" outline="0" showAll="0" defaultSubtotal="0">
      <items count="11">
        <item x="0"/>
        <item x="10"/>
        <item x="1"/>
        <item x="8"/>
        <item x="3"/>
        <item x="4"/>
        <item x="5"/>
        <item x="6"/>
        <item x="9"/>
        <item x="7"/>
        <item x="2"/>
      </items>
    </pivotField>
    <pivotField axis="axisRow" compact="0" outline="0" showAll="0" defaultSubtotal="0">
      <items count="6">
        <item x="0"/>
        <item h="1" x="5"/>
        <item x="2"/>
        <item x="3"/>
        <item x="4"/>
        <item h="1" x="1"/>
      </items>
    </pivotField>
    <pivotField axis="axisRow" compact="0" outline="0" showAll="0" defaultSubtotal="0">
      <items count="7">
        <item x="0"/>
        <item x="6"/>
        <item x="2"/>
        <item x="3"/>
        <item x="5"/>
        <item x="4"/>
        <item x="1"/>
      </items>
    </pivotField>
    <pivotField compact="0" outline="0" showAll="0" defaultSubtotal="0">
      <items count="3">
        <item x="0"/>
        <item x="2"/>
        <item x="1"/>
      </items>
    </pivotField>
    <pivotField dataField="1" compact="0" outline="0" subtotalTop="0" showAll="0" defaultSubtotal="0"/>
  </pivotFields>
  <rowFields count="3">
    <field x="11"/>
    <field x="12"/>
    <field x="10"/>
  </rowFields>
  <rowItems count="9">
    <i>
      <x/>
      <x/>
      <x/>
    </i>
    <i r="2">
      <x v="2"/>
    </i>
    <i r="1">
      <x v="5"/>
      <x v="9"/>
    </i>
    <i>
      <x v="2"/>
      <x v="2"/>
      <x v="4"/>
    </i>
    <i r="2">
      <x v="5"/>
    </i>
    <i r="2">
      <x v="6"/>
    </i>
    <i>
      <x v="3"/>
      <x v="3"/>
      <x v="7"/>
    </i>
    <i>
      <x v="4"/>
      <x v="4"/>
      <x v="8"/>
    </i>
    <i t="grand">
      <x/>
    </i>
  </rowItems>
  <colFields count="1">
    <field x="5"/>
  </colFields>
  <colItems count="3">
    <i>
      <x/>
    </i>
    <i>
      <x v="1"/>
    </i>
    <i t="grand">
      <x/>
    </i>
  </colItems>
  <pageFields count="3">
    <pageField fld="7" hier="-1"/>
    <pageField fld="8" hier="-1"/>
    <pageField fld="9" hier="-1"/>
  </pageFields>
  <dataFields count="1">
    <dataField name="Sum of Cost Allocation" fld="14" baseField="0" baseItem="0" numFmtId="164"/>
  </dataFields>
  <formats count="1">
    <format dxfId="0">
      <pivotArea outline="0" collapsedLevelsAreSubtotals="1" fieldPosition="0"/>
    </format>
  </formats>
  <chartFormats count="1">
    <chartFormat chart="0" format="1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8EAA44F-5503-D94D-8BC1-C78AB6E7E0DA}" name="PivotTable1" cacheId="8"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chartFormat="1">
  <location ref="Q4:U12" firstHeaderRow="1" firstDataRow="2" firstDataCol="2" rowPageCount="1" colPageCount="1"/>
  <pivotFields count="15">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axis="axisCol" compact="0" outline="0" subtotalTop="0" multipleItemSelectionAllowed="1" showAll="0" defaultSubtotal="0">
      <items count="3">
        <item x="0"/>
        <item x="1"/>
        <item h="1" x="2"/>
      </items>
    </pivotField>
    <pivotField compact="0" outline="0" showAll="0" defaultSubtotal="0"/>
    <pivotField axis="axisRow" compact="0" outline="0" showAll="0" defaultSubtotal="0">
      <items count="10">
        <item x="1"/>
        <item x="0"/>
        <item x="3"/>
        <item x="2"/>
        <item m="1" x="5"/>
        <item m="1" x="4"/>
        <item m="1" x="6"/>
        <item m="1" x="7"/>
        <item m="1" x="8"/>
        <item m="1" x="9"/>
      </items>
    </pivotField>
    <pivotField axis="axisRow" compact="0" outline="0" showAll="0" defaultSubtotal="0">
      <items count="8">
        <item x="1"/>
        <item x="0"/>
        <item x="4"/>
        <item x="2"/>
        <item x="3"/>
        <item m="1" x="5"/>
        <item m="1" x="7"/>
        <item m="1" x="6"/>
      </items>
    </pivotField>
    <pivotField axis="axisPage" compact="0" outline="0" showAll="0" defaultSubtotal="0">
      <items count="3">
        <item x="1"/>
        <item x="0"/>
        <item x="2"/>
      </items>
    </pivotField>
    <pivotField compact="0" outline="0" showAll="0" defaultSubtotal="0">
      <items count="11">
        <item x="0"/>
        <item x="10"/>
        <item x="1"/>
        <item x="8"/>
        <item x="3"/>
        <item x="4"/>
        <item x="5"/>
        <item x="6"/>
        <item x="9"/>
        <item x="7"/>
        <item x="2"/>
      </items>
    </pivotField>
    <pivotField compact="0" outline="0" showAll="0" defaultSubtotal="0">
      <items count="6">
        <item x="0"/>
        <item h="1" x="5"/>
        <item x="2"/>
        <item x="3"/>
        <item x="4"/>
        <item h="1" x="1"/>
      </items>
    </pivotField>
    <pivotField compact="0" outline="0" showAll="0" defaultSubtotal="0">
      <items count="7">
        <item x="0"/>
        <item x="6"/>
        <item x="2"/>
        <item x="3"/>
        <item x="5"/>
        <item x="4"/>
        <item x="1"/>
      </items>
    </pivotField>
    <pivotField compact="0" outline="0" showAll="0" defaultSubtotal="0">
      <items count="3">
        <item x="0"/>
        <item x="2"/>
        <item x="1"/>
      </items>
    </pivotField>
    <pivotField dataField="1" compact="0" outline="0" subtotalTop="0" showAll="0" defaultSubtotal="0"/>
  </pivotFields>
  <rowFields count="2">
    <field x="7"/>
    <field x="8"/>
  </rowFields>
  <rowItems count="7">
    <i>
      <x/>
      <x/>
    </i>
    <i r="1">
      <x v="1"/>
    </i>
    <i>
      <x v="1"/>
      <x/>
    </i>
    <i r="1">
      <x v="1"/>
    </i>
    <i>
      <x v="3"/>
      <x v="3"/>
    </i>
    <i r="1">
      <x v="4"/>
    </i>
    <i t="grand">
      <x/>
    </i>
  </rowItems>
  <colFields count="1">
    <field x="5"/>
  </colFields>
  <colItems count="3">
    <i>
      <x/>
    </i>
    <i>
      <x v="1"/>
    </i>
    <i t="grand">
      <x/>
    </i>
  </colItems>
  <pageFields count="1">
    <pageField fld="9" hier="-1"/>
  </pageFields>
  <dataFields count="1">
    <dataField name="Sum of Cost Allocation" fld="14" baseField="0" baseItem="0" numFmtId="164"/>
  </dataFields>
  <formats count="1">
    <format dxfId="1">
      <pivotArea outline="0" collapsedLevelsAreSubtotals="1" fieldPosition="0"/>
    </format>
  </formats>
  <chartFormats count="1">
    <chartFormat chart="0" format="1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B964BB9-E1FB-BC4F-994D-E129CB81DA4F}" name="PivotTable10" cacheId="8"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chartFormat="1">
  <location ref="A4:H15" firstHeaderRow="1" firstDataRow="2" firstDataCol="4" rowPageCount="2" colPageCount="1"/>
  <pivotFields count="15">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axis="axisPage" compact="0" outline="0" subtotalTop="0" multipleItemSelectionAllowed="1" showAll="0" defaultSubtotal="0">
      <items count="3">
        <item x="0"/>
        <item h="1" x="1"/>
        <item h="1" x="2"/>
      </items>
    </pivotField>
    <pivotField compact="0" outline="0" showAll="0" defaultSubtotal="0"/>
    <pivotField axis="axisCol" compact="0" outline="0" showAll="0" defaultSubtotal="0">
      <items count="10">
        <item x="1"/>
        <item x="0"/>
        <item x="3"/>
        <item x="2"/>
        <item m="1" x="5"/>
        <item m="1" x="4"/>
        <item m="1" x="6"/>
        <item m="1" x="7"/>
        <item m="1" x="8"/>
        <item m="1" x="9"/>
      </items>
    </pivotField>
    <pivotField axis="axisPage" compact="0" outline="0" showAll="0" defaultSubtotal="0">
      <items count="8">
        <item x="1"/>
        <item x="0"/>
        <item x="4"/>
        <item x="2"/>
        <item x="3"/>
        <item m="1" x="5"/>
        <item m="1" x="7"/>
        <item m="1" x="6"/>
      </items>
    </pivotField>
    <pivotField compact="0" outline="0" showAll="0" defaultSubtotal="0"/>
    <pivotField axis="axisRow" compact="0" outline="0" showAll="0" defaultSubtotal="0">
      <items count="11">
        <item x="0"/>
        <item x="10"/>
        <item x="1"/>
        <item x="8"/>
        <item x="3"/>
        <item x="4"/>
        <item x="5"/>
        <item x="6"/>
        <item x="9"/>
        <item x="7"/>
        <item x="2"/>
      </items>
    </pivotField>
    <pivotField axis="axisRow" compact="0" outline="0" showAll="0" defaultSubtotal="0">
      <items count="6">
        <item x="0"/>
        <item h="1" x="5"/>
        <item x="2"/>
        <item x="3"/>
        <item x="4"/>
        <item h="1" x="1"/>
      </items>
    </pivotField>
    <pivotField axis="axisRow" compact="0" outline="0" showAll="0" defaultSubtotal="0">
      <items count="7">
        <item x="0"/>
        <item x="6"/>
        <item x="2"/>
        <item x="3"/>
        <item x="5"/>
        <item x="4"/>
        <item x="1"/>
      </items>
    </pivotField>
    <pivotField axis="axisRow" compact="0" outline="0" showAll="0" defaultSubtotal="0">
      <items count="3">
        <item x="0"/>
        <item x="2"/>
        <item x="1"/>
      </items>
    </pivotField>
    <pivotField dataField="1" compact="0" outline="0" subtotalTop="0" showAll="0" defaultSubtotal="0"/>
  </pivotFields>
  <rowFields count="4">
    <field x="11"/>
    <field x="12"/>
    <field x="13"/>
    <field x="10"/>
  </rowFields>
  <rowItems count="10">
    <i>
      <x/>
      <x/>
      <x/>
      <x/>
    </i>
    <i r="3">
      <x v="2"/>
    </i>
    <i r="3">
      <x v="3"/>
    </i>
    <i r="1">
      <x v="5"/>
      <x v="2"/>
      <x v="9"/>
    </i>
    <i>
      <x v="2"/>
      <x v="2"/>
      <x v="2"/>
      <x v="4"/>
    </i>
    <i r="3">
      <x v="5"/>
    </i>
    <i r="3">
      <x v="6"/>
    </i>
    <i>
      <x v="3"/>
      <x v="3"/>
      <x/>
      <x v="7"/>
    </i>
    <i>
      <x v="4"/>
      <x v="4"/>
      <x/>
      <x v="8"/>
    </i>
    <i t="grand">
      <x/>
    </i>
  </rowItems>
  <colFields count="1">
    <field x="7"/>
  </colFields>
  <colItems count="4">
    <i>
      <x/>
    </i>
    <i>
      <x v="1"/>
    </i>
    <i>
      <x v="3"/>
    </i>
    <i t="grand">
      <x/>
    </i>
  </colItems>
  <pageFields count="2">
    <pageField fld="8" hier="-1"/>
    <pageField fld="5" hier="-1"/>
  </pageFields>
  <dataFields count="1">
    <dataField name="Sum of Cost Allocation" fld="14" baseField="0" baseItem="0" numFmtId="164"/>
  </dataFields>
  <formats count="1">
    <format dxfId="2">
      <pivotArea outline="0" collapsedLevelsAreSubtotals="1" fieldPosition="0"/>
    </format>
  </formats>
  <chartFormats count="15">
    <chartFormat chart="0" format="9" series="1">
      <pivotArea type="data" outline="0" fieldPosition="0">
        <references count="2">
          <reference field="7" count="1" selected="0">
            <x v="0"/>
          </reference>
          <reference field="8" count="1" selected="0">
            <x v="0"/>
          </reference>
        </references>
      </pivotArea>
    </chartFormat>
    <chartFormat chart="0" format="10" series="1">
      <pivotArea type="data" outline="0" fieldPosition="0">
        <references count="2">
          <reference field="7" count="1" selected="0">
            <x v="0"/>
          </reference>
          <reference field="8" count="1" selected="0">
            <x v="1"/>
          </reference>
        </references>
      </pivotArea>
    </chartFormat>
    <chartFormat chart="0" format="11" series="1">
      <pivotArea type="data" outline="0" fieldPosition="0">
        <references count="2">
          <reference field="7" count="1" selected="0">
            <x v="1"/>
          </reference>
          <reference field="8" count="1" selected="0">
            <x v="0"/>
          </reference>
        </references>
      </pivotArea>
    </chartFormat>
    <chartFormat chart="0" format="12" series="1">
      <pivotArea type="data" outline="0" fieldPosition="0">
        <references count="2">
          <reference field="7" count="1" selected="0">
            <x v="1"/>
          </reference>
          <reference field="8" count="1" selected="0">
            <x v="1"/>
          </reference>
        </references>
      </pivotArea>
    </chartFormat>
    <chartFormat chart="0" format="13" series="1">
      <pivotArea type="data" outline="0" fieldPosition="0">
        <references count="2">
          <reference field="7" count="1" selected="0">
            <x v="3"/>
          </reference>
          <reference field="8" count="1" selected="0">
            <x v="3"/>
          </reference>
        </references>
      </pivotArea>
    </chartFormat>
    <chartFormat chart="0" format="14" series="1">
      <pivotArea type="data" outline="0" fieldPosition="0">
        <references count="2">
          <reference field="7" count="1" selected="0">
            <x v="3"/>
          </reference>
          <reference field="8" count="1" selected="0">
            <x v="4"/>
          </reference>
        </references>
      </pivotArea>
    </chartFormat>
    <chartFormat chart="0" format="15" series="1">
      <pivotArea type="data" outline="0" fieldPosition="0">
        <references count="2">
          <reference field="4294967294" count="1" selected="0">
            <x v="0"/>
          </reference>
          <reference field="7" count="1" selected="0">
            <x v="0"/>
          </reference>
        </references>
      </pivotArea>
    </chartFormat>
    <chartFormat chart="0" format="16" series="1">
      <pivotArea type="data" outline="0" fieldPosition="0">
        <references count="2">
          <reference field="4294967294" count="1" selected="0">
            <x v="0"/>
          </reference>
          <reference field="7" count="1" selected="0">
            <x v="1"/>
          </reference>
        </references>
      </pivotArea>
    </chartFormat>
    <chartFormat chart="0" format="17" series="1">
      <pivotArea type="data" outline="0" fieldPosition="0">
        <references count="2">
          <reference field="4294967294" count="1" selected="0">
            <x v="0"/>
          </reference>
          <reference field="7" count="1" selected="0">
            <x v="3"/>
          </reference>
        </references>
      </pivotArea>
    </chartFormat>
    <chartFormat chart="0" format="18" series="1">
      <pivotArea type="data" outline="0" fieldPosition="0">
        <references count="1">
          <reference field="4294967294" count="1" selected="0">
            <x v="0"/>
          </reference>
        </references>
      </pivotArea>
    </chartFormat>
    <chartFormat chart="0" format="19" series="1">
      <pivotArea type="data" outline="0" fieldPosition="0">
        <references count="2">
          <reference field="4294967294" count="1" selected="0">
            <x v="0"/>
          </reference>
          <reference field="7" count="1" selected="0">
            <x v="7"/>
          </reference>
        </references>
      </pivotArea>
    </chartFormat>
    <chartFormat chart="0" format="20" series="1">
      <pivotArea type="data" outline="0" fieldPosition="0">
        <references count="2">
          <reference field="4294967294" count="1" selected="0">
            <x v="0"/>
          </reference>
          <reference field="7" count="1" selected="0">
            <x v="8"/>
          </reference>
        </references>
      </pivotArea>
    </chartFormat>
    <chartFormat chart="0" format="21" series="1">
      <pivotArea type="data" outline="0" fieldPosition="0">
        <references count="2">
          <reference field="4294967294" count="1" selected="0">
            <x v="0"/>
          </reference>
          <reference field="7" count="1" selected="0">
            <x v="9"/>
          </reference>
        </references>
      </pivotArea>
    </chartFormat>
    <chartFormat chart="0" format="22" series="1">
      <pivotArea type="data" outline="0" fieldPosition="0">
        <references count="2">
          <reference field="4294967294" count="1" selected="0">
            <x v="0"/>
          </reference>
          <reference field="7" count="1" selected="0">
            <x v="5"/>
          </reference>
        </references>
      </pivotArea>
    </chartFormat>
    <chartFormat chart="0" format="23" series="1">
      <pivotArea type="data" outline="0" fieldPosition="0">
        <references count="2">
          <reference field="4294967294" count="1" selected="0">
            <x v="0"/>
          </reference>
          <reference field="7"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1A5CEE9-925E-E344-A8E5-952219062FF6}" name="PivotTable11" cacheId="4"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A3:H10" firstHeaderRow="1" firstDataRow="1" firstDataCol="8"/>
  <pivotFields count="11">
    <pivotField compact="0" outline="0" showAll="0" defaultSubtotal="0"/>
    <pivotField compact="0" outline="0" showAll="0" defaultSubtotal="0"/>
    <pivotField compact="0" outline="0" showAll="0" defaultSubtotal="0"/>
    <pivotField axis="axisRow" compact="0" outline="0" showAll="0" defaultSubtotal="0">
      <items count="8">
        <item x="0"/>
        <item m="1" x="7"/>
        <item x="6"/>
        <item x="1"/>
        <item x="2"/>
        <item x="3"/>
        <item x="4"/>
        <item x="5"/>
      </items>
    </pivotField>
    <pivotField axis="axisRow" compact="0" outline="0" showAll="0" defaultSubtotal="0">
      <items count="4">
        <item x="0"/>
        <item m="1" x="3"/>
        <item x="2"/>
        <item x="1"/>
      </items>
    </pivotField>
    <pivotField axis="axisRow" compact="0" outline="0" showAll="0" defaultSubtotal="0">
      <items count="4">
        <item x="0"/>
        <item m="1" x="3"/>
        <item x="2"/>
        <item x="1"/>
      </items>
    </pivotField>
    <pivotField axis="axisRow" compact="0" outline="0" showAll="0" defaultSubtotal="0">
      <items count="4">
        <item x="0"/>
        <item m="1" x="3"/>
        <item x="2"/>
        <item x="1"/>
      </items>
    </pivotField>
    <pivotField axis="axisRow" compact="0" outline="0" showAll="0" defaultSubtotal="0">
      <items count="9">
        <item m="1" x="7"/>
        <item m="1" x="8"/>
        <item x="6"/>
        <item x="1"/>
        <item x="2"/>
        <item x="0"/>
        <item x="3"/>
        <item x="4"/>
        <item x="5"/>
      </items>
    </pivotField>
    <pivotField axis="axisRow" compact="0" outline="0" showAll="0" defaultSubtotal="0">
      <items count="5">
        <item x="0"/>
        <item m="1" x="4"/>
        <item x="3"/>
        <item x="1"/>
        <item x="2"/>
      </items>
    </pivotField>
    <pivotField axis="axisRow" compact="0" outline="0" showAll="0" defaultSubtotal="0">
      <items count="7">
        <item x="0"/>
        <item m="1" x="6"/>
        <item x="5"/>
        <item x="1"/>
        <item x="2"/>
        <item x="3"/>
        <item x="4"/>
      </items>
    </pivotField>
    <pivotField axis="axisRow" compact="0" outline="0" showAll="0" defaultSubtotal="0">
      <items count="8">
        <item x="0"/>
        <item m="1" x="7"/>
        <item sd="0" x="6"/>
        <item x="1"/>
        <item x="2"/>
        <item x="3"/>
        <item x="4"/>
        <item x="5"/>
      </items>
    </pivotField>
  </pivotFields>
  <rowFields count="8">
    <field x="8"/>
    <field x="9"/>
    <field x="10"/>
    <field x="7"/>
    <field x="4"/>
    <field x="5"/>
    <field x="6"/>
    <field x="3"/>
  </rowFields>
  <rowItems count="7">
    <i>
      <x/>
      <x/>
      <x/>
      <x v="5"/>
      <x/>
      <x/>
      <x/>
      <x/>
    </i>
    <i r="1">
      <x v="3"/>
      <x v="3"/>
      <x v="3"/>
      <x v="3"/>
      <x v="3"/>
      <x v="3"/>
      <x v="3"/>
    </i>
    <i r="2">
      <x v="4"/>
      <x v="4"/>
      <x v="3"/>
      <x v="3"/>
      <x v="3"/>
      <x v="4"/>
    </i>
    <i>
      <x v="2"/>
      <x v="2"/>
      <x v="2"/>
    </i>
    <i>
      <x v="3"/>
      <x v="4"/>
      <x v="5"/>
      <x v="6"/>
      <x v="3"/>
      <x v="3"/>
      <x v="3"/>
      <x v="5"/>
    </i>
    <i>
      <x v="4"/>
      <x v="5"/>
      <x v="6"/>
      <x v="7"/>
      <x/>
      <x/>
      <x/>
      <x v="6"/>
    </i>
    <i r="1">
      <x v="6"/>
      <x v="7"/>
      <x v="8"/>
      <x/>
      <x/>
      <x/>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D40CC666-269E-0B4B-8F91-BF6F8E696FEA}" name="PivotTable12" cacheId="0"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A3:E11" firstHeaderRow="1" firstDataRow="1" firstDataCol="5"/>
  <pivotFields count="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6"/>
        <item x="1"/>
        <item x="0"/>
        <item x="2"/>
        <item x="3"/>
        <item x="4"/>
        <item x="5"/>
      </items>
      <extLst>
        <ext xmlns:x14="http://schemas.microsoft.com/office/spreadsheetml/2009/9/main" uri="{2946ED86-A175-432a-8AC1-64E0C546D7DE}">
          <x14:pivotField fillDownLabels="1"/>
        </ext>
      </extLst>
    </pivotField>
    <pivotField axis="axisRow" compact="0" outline="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howAll="0" defaultSubtotal="0">
      <items count="6">
        <item x="0"/>
        <item x="5"/>
        <item x="1"/>
        <item x="2"/>
        <item x="3"/>
        <item x="4"/>
      </items>
      <extLst>
        <ext xmlns:x14="http://schemas.microsoft.com/office/spreadsheetml/2009/9/main" uri="{2946ED86-A175-432a-8AC1-64E0C546D7DE}">
          <x14:pivotField fillDownLabels="1"/>
        </ext>
      </extLst>
    </pivotField>
    <pivotField axis="axisRow" compact="0" outline="0" showAll="0" defaultSubtotal="0">
      <items count="7">
        <item x="0"/>
        <item x="6"/>
        <item x="1"/>
        <item x="2"/>
        <item x="3"/>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1"/>
        <item h="1" x="2"/>
        <item x="0"/>
      </items>
      <extLst>
        <ext xmlns:x14="http://schemas.microsoft.com/office/spreadsheetml/2009/9/main" uri="{2946ED86-A175-432a-8AC1-64E0C546D7DE}">
          <x14:pivotField fillDownLabels="1"/>
        </ext>
      </extLst>
    </pivotField>
  </pivotFields>
  <rowFields count="5">
    <field x="8"/>
    <field x="4"/>
    <field x="5"/>
    <field x="6"/>
    <field x="3"/>
  </rowFields>
  <rowItems count="8">
    <i>
      <x/>
      <x/>
      <x/>
      <x/>
      <x v="2"/>
    </i>
    <i r="2">
      <x v="5"/>
      <x v="5"/>
      <x v="5"/>
    </i>
    <i r="3">
      <x v="6"/>
      <x v="6"/>
    </i>
    <i r="1">
      <x v="2"/>
      <x v="2"/>
      <x v="2"/>
      <x v="1"/>
    </i>
    <i r="1">
      <x v="3"/>
      <x v="3"/>
      <x v="3"/>
      <x v="3"/>
    </i>
    <i r="2">
      <x v="4"/>
      <x v="4"/>
      <x v="4"/>
    </i>
    <i>
      <x v="2"/>
      <x/>
      <x/>
      <x/>
      <x v="2"/>
    </i>
    <i r="1">
      <x v="2"/>
      <x v="2"/>
      <x v="2"/>
      <x v="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E4172CD-A222-3747-B90F-A1EAEA9D6CC1}" name="PivotTable2" cacheId="3"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A3:C13" firstHeaderRow="1" firstDataRow="1" firstDataCol="3" rowPageCount="1" colPageCount="1"/>
  <pivotFields count="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0"/>
        <item x="10"/>
        <item x="1"/>
        <item x="2"/>
        <item x="3"/>
        <item x="4"/>
        <item x="5"/>
        <item x="6"/>
        <item x="7"/>
        <item x="8"/>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
        <item x="0"/>
        <item h="1" x="5"/>
        <item x="1"/>
        <item x="2"/>
        <item x="3"/>
        <item x="4"/>
      </items>
      <extLst>
        <ext xmlns:x14="http://schemas.microsoft.com/office/spreadsheetml/2009/9/main" uri="{2946ED86-A175-432a-8AC1-64E0C546D7DE}">
          <x14:pivotField fillDownLabels="1"/>
        </ext>
      </extLst>
    </pivotField>
    <pivotField axis="axisRow" compact="0" outline="0" showAll="0" defaultSubtotal="0">
      <items count="7">
        <item x="0"/>
        <item x="6"/>
        <item x="1"/>
        <item x="2"/>
        <item x="3"/>
        <item x="4"/>
        <item x="5"/>
      </items>
      <extLst>
        <ext xmlns:x14="http://schemas.microsoft.com/office/spreadsheetml/2009/9/main" uri="{2946ED86-A175-432a-8AC1-64E0C546D7DE}">
          <x14:pivotField fillDownLabels="1"/>
        </ext>
      </extLst>
    </pivotField>
    <pivotField axis="axisPage" compact="0" outline="0" showAll="0" defaultSubtotal="0">
      <items count="3">
        <item x="0"/>
        <item x="2"/>
        <item x="1"/>
      </items>
      <extLst>
        <ext xmlns:x14="http://schemas.microsoft.com/office/spreadsheetml/2009/9/main" uri="{2946ED86-A175-432a-8AC1-64E0C546D7DE}">
          <x14:pivotField fillDownLabels="1"/>
        </ext>
      </extLst>
    </pivotField>
  </pivotFields>
  <rowFields count="3">
    <field x="5"/>
    <field x="6"/>
    <field x="2"/>
  </rowFields>
  <rowItems count="10">
    <i>
      <x/>
      <x/>
      <x/>
    </i>
    <i r="2">
      <x v="2"/>
    </i>
    <i r="2">
      <x v="3"/>
    </i>
    <i r="1">
      <x v="5"/>
      <x v="9"/>
    </i>
    <i>
      <x v="2"/>
      <x v="2"/>
      <x v="4"/>
    </i>
    <i r="2">
      <x v="5"/>
    </i>
    <i r="2">
      <x v="6"/>
    </i>
    <i>
      <x v="3"/>
      <x v="3"/>
      <x v="7"/>
    </i>
    <i>
      <x v="4"/>
      <x v="4"/>
      <x v="8"/>
    </i>
    <i>
      <x v="5"/>
      <x v="6"/>
      <x v="10"/>
    </i>
  </rowItems>
  <colItems count="1">
    <i/>
  </colItems>
  <pageFields count="1">
    <pageField fld="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09FB643-E641-6145-9741-3797048D199E}" name="PivotTable3" cacheId="2"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A3:D9" firstHeaderRow="1" firstDataRow="1" firstDataCol="4"/>
  <pivotFields count="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6"/>
        <item x="0"/>
        <item x="1"/>
        <item x="2"/>
        <item x="3"/>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h="1" x="3"/>
        <item x="0"/>
        <item x="1"/>
        <item x="2"/>
      </items>
      <extLst>
        <ext xmlns:x14="http://schemas.microsoft.com/office/spreadsheetml/2009/9/main" uri="{2946ED86-A175-432a-8AC1-64E0C546D7DE}">
          <x14:pivotField fillDownLabels="1"/>
        </ext>
      </extLst>
    </pivotField>
    <pivotField axis="axisRow" compact="0" outline="0" showAll="0" defaultSubtotal="0">
      <items count="6">
        <item x="5"/>
        <item x="0"/>
        <item x="1"/>
        <item x="2"/>
        <item x="3"/>
        <item x="4"/>
      </items>
      <extLst>
        <ext xmlns:x14="http://schemas.microsoft.com/office/spreadsheetml/2009/9/main" uri="{2946ED86-A175-432a-8AC1-64E0C546D7DE}">
          <x14:pivotField fillDownLabels="1"/>
        </ext>
      </extLst>
    </pivotField>
    <pivotField axis="axisRow" compact="0" outline="0" showAll="0" defaultSubtotal="0">
      <items count="7">
        <item x="6"/>
        <item x="0"/>
        <item x="1"/>
        <item x="2"/>
        <item x="3"/>
        <item x="4"/>
        <item x="5"/>
      </items>
      <extLst>
        <ext xmlns:x14="http://schemas.microsoft.com/office/spreadsheetml/2009/9/main" uri="{2946ED86-A175-432a-8AC1-64E0C546D7DE}">
          <x14:pivotField fillDownLabels="1"/>
        </ext>
      </extLst>
    </pivotField>
  </pivotFields>
  <rowFields count="4">
    <field x="5"/>
    <field x="6"/>
    <field x="7"/>
    <field x="2"/>
  </rowFields>
  <rowItems count="6">
    <i>
      <x v="1"/>
      <x v="1"/>
      <x v="1"/>
      <x v="1"/>
    </i>
    <i r="1">
      <x v="5"/>
      <x v="5"/>
      <x v="5"/>
    </i>
    <i r="2">
      <x v="6"/>
      <x v="6"/>
    </i>
    <i>
      <x v="2"/>
      <x v="2"/>
      <x v="2"/>
      <x v="2"/>
    </i>
    <i r="1">
      <x v="3"/>
      <x v="3"/>
      <x v="3"/>
    </i>
    <i>
      <x v="3"/>
      <x v="4"/>
      <x v="4"/>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32CC007-750E-5743-B2E4-C29B96BB2FF1}" name="PivotTable13" cacheId="7"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1">
  <location ref="D3:E17" firstHeaderRow="1" firstDataRow="1" firstDataCol="1"/>
  <pivotFields count="6">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5">
        <item x="0"/>
        <item x="9"/>
        <item x="10"/>
        <item x="11"/>
        <item x="12"/>
        <item x="13"/>
        <item x="1"/>
        <item x="2"/>
        <item x="3"/>
        <item x="4"/>
        <item x="5"/>
        <item x="6"/>
        <item x="7"/>
        <item x="8"/>
        <item h="1" x="1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1"/>
  </rowFields>
  <rowItems count="14">
    <i>
      <x/>
    </i>
    <i>
      <x v="1"/>
    </i>
    <i>
      <x v="2"/>
    </i>
    <i>
      <x v="3"/>
    </i>
    <i>
      <x v="4"/>
    </i>
    <i>
      <x v="5"/>
    </i>
    <i>
      <x v="6"/>
    </i>
    <i>
      <x v="7"/>
    </i>
    <i>
      <x v="8"/>
    </i>
    <i>
      <x v="9"/>
    </i>
    <i>
      <x v="10"/>
    </i>
    <i>
      <x v="11"/>
    </i>
    <i>
      <x v="12"/>
    </i>
    <i>
      <x v="13"/>
    </i>
  </rowItems>
  <colItems count="1">
    <i/>
  </colItems>
  <dataFields count="1">
    <dataField name="Sum of Cost Share" fld="5" baseField="0" baseItem="0" numFmtId="9"/>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65F0502-5CD4-FE47-85B2-1BC221D124FA}" name="PivotTable5" cacheId="7"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1">
  <location ref="A3:B40" firstHeaderRow="1" firstDataRow="1" firstDataCol="2"/>
  <pivotFields count="6">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5">
        <item x="4"/>
        <item x="14"/>
        <item x="0"/>
        <item x="1"/>
        <item x="2"/>
        <item x="3"/>
        <item x="10"/>
        <item x="5"/>
        <item x="6"/>
        <item x="8"/>
        <item x="9"/>
        <item x="11"/>
        <item x="12"/>
        <item x="7"/>
        <item x="13"/>
      </items>
      <extLst>
        <ext xmlns:x14="http://schemas.microsoft.com/office/spreadsheetml/2009/9/main" uri="{2946ED86-A175-432a-8AC1-64E0C546D7DE}">
          <x14:pivotField fillDownLabels="1"/>
        </ext>
      </extLst>
    </pivotField>
    <pivotField axis="axisRow" compact="0" outline="0" showAll="0" defaultSubtotal="0">
      <items count="11">
        <item x="0"/>
        <item h="1" x="10"/>
        <item x="1"/>
        <item x="8"/>
        <item x="3"/>
        <item x="4"/>
        <item x="5"/>
        <item x="6"/>
        <item x="9"/>
        <item x="7"/>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2"/>
    <field x="1"/>
  </rowFields>
  <rowItems count="37">
    <i>
      <x/>
      <x/>
    </i>
    <i r="1">
      <x v="2"/>
    </i>
    <i r="1">
      <x v="3"/>
    </i>
    <i r="1">
      <x v="5"/>
    </i>
    <i r="1">
      <x v="14"/>
    </i>
    <i>
      <x v="2"/>
      <x v="2"/>
    </i>
    <i r="1">
      <x v="3"/>
    </i>
    <i r="1">
      <x v="4"/>
    </i>
    <i r="1">
      <x v="5"/>
    </i>
    <i r="1">
      <x v="7"/>
    </i>
    <i r="1">
      <x v="8"/>
    </i>
    <i r="1">
      <x v="14"/>
    </i>
    <i>
      <x v="3"/>
      <x v="3"/>
    </i>
    <i r="1">
      <x v="5"/>
    </i>
    <i r="1">
      <x v="12"/>
    </i>
    <i>
      <x v="4"/>
      <x v="2"/>
    </i>
    <i r="1">
      <x v="11"/>
    </i>
    <i r="1">
      <x v="14"/>
    </i>
    <i>
      <x v="5"/>
      <x v="2"/>
    </i>
    <i r="1">
      <x v="11"/>
    </i>
    <i>
      <x v="6"/>
      <x v="2"/>
    </i>
    <i r="1">
      <x v="13"/>
    </i>
    <i r="1">
      <x v="14"/>
    </i>
    <i>
      <x v="7"/>
      <x v="2"/>
    </i>
    <i r="1">
      <x v="3"/>
    </i>
    <i r="1">
      <x v="4"/>
    </i>
    <i r="1">
      <x v="5"/>
    </i>
    <i r="1">
      <x v="9"/>
    </i>
    <i r="1">
      <x v="14"/>
    </i>
    <i>
      <x v="8"/>
      <x v="3"/>
    </i>
    <i r="1">
      <x v="4"/>
    </i>
    <i r="1">
      <x v="5"/>
    </i>
    <i r="1">
      <x v="10"/>
    </i>
    <i>
      <x v="9"/>
      <x v="2"/>
    </i>
    <i r="1">
      <x v="3"/>
    </i>
    <i r="1">
      <x v="6"/>
    </i>
    <i r="1">
      <x v="1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4D625DF-E799-794D-B7CD-38928995FE1B}" name="PivotTable14" cacheId="1"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E3:F13" firstHeaderRow="1" firstDataRow="1" firstDataCol="1"/>
  <pivotFields count="6">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0"/>
        <item h="1" x="10"/>
        <item x="1"/>
        <item x="2"/>
        <item x="3"/>
        <item x="4"/>
        <item x="5"/>
        <item x="6"/>
        <item x="7"/>
        <item x="8"/>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1">
    <field x="1"/>
  </rowFields>
  <rowItems count="10">
    <i>
      <x/>
    </i>
    <i>
      <x v="2"/>
    </i>
    <i>
      <x v="3"/>
    </i>
    <i>
      <x v="4"/>
    </i>
    <i>
      <x v="5"/>
    </i>
    <i>
      <x v="6"/>
    </i>
    <i>
      <x v="7"/>
    </i>
    <i>
      <x v="8"/>
    </i>
    <i>
      <x v="9"/>
    </i>
    <i>
      <x v="10"/>
    </i>
  </rowItems>
  <colItems count="1">
    <i/>
  </colItems>
  <dataFields count="1">
    <dataField name="Sum of Cost Share" fld="5" baseField="0" baseItem="0" numFmtId="9"/>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D7C3DA5-2661-EB45-B917-09BBF018860A}" name="PivotTable7" cacheId="1"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A3:B14" firstHeaderRow="1" firstDataRow="1" firstDataCol="2"/>
  <pivotFields count="6">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0"/>
        <item x="1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7">
        <item h="1" x="6"/>
        <item x="1"/>
        <item x="2"/>
        <item x="3"/>
        <item x="4"/>
        <item x="0"/>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2"/>
    <field x="1"/>
  </rowFields>
  <rowItems count="11">
    <i>
      <x v="1"/>
      <x v="2"/>
    </i>
    <i r="1">
      <x v="3"/>
    </i>
    <i r="1">
      <x v="9"/>
    </i>
    <i>
      <x v="2"/>
      <x v="4"/>
    </i>
    <i r="1">
      <x v="5"/>
    </i>
    <i r="1">
      <x v="6"/>
    </i>
    <i r="1">
      <x v="9"/>
    </i>
    <i>
      <x v="3"/>
      <x v="7"/>
    </i>
    <i>
      <x v="4"/>
      <x v="8"/>
    </i>
    <i>
      <x v="5"/>
      <x/>
    </i>
    <i>
      <x v="6"/>
      <x v="1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FA067E1-7E15-4746-8FD9-6084DCFDC1CD}" name="PivotTable9" cacheId="5"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A3:B11" firstHeaderRow="1" firstDataRow="1" firstDataCol="2"/>
  <pivotFields count="6">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8">
        <item m="1" x="7"/>
        <item x="6"/>
        <item x="1"/>
        <item x="0"/>
        <item x="2"/>
        <item x="3"/>
        <item x="4"/>
        <item x="5"/>
      </items>
      <extLst>
        <ext xmlns:x14="http://schemas.microsoft.com/office/spreadsheetml/2009/9/main" uri="{2946ED86-A175-432a-8AC1-64E0C546D7DE}">
          <x14:pivotField fillDownLabels="1"/>
        </ext>
      </extLst>
    </pivotField>
    <pivotField axis="axisRow" compact="0" outline="0" showAll="0" defaultSubtotal="0">
      <items count="3">
        <item x="1"/>
        <item x="0"/>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2"/>
    <field x="1"/>
  </rowFields>
  <rowItems count="8">
    <i>
      <x/>
      <x v="2"/>
    </i>
    <i r="1">
      <x v="3"/>
    </i>
    <i r="1">
      <x v="4"/>
    </i>
    <i r="1">
      <x v="5"/>
    </i>
    <i r="1">
      <x v="6"/>
    </i>
    <i r="1">
      <x v="7"/>
    </i>
    <i>
      <x v="1"/>
      <x v="2"/>
    </i>
    <i r="1">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D6E60FCB-317A-D14F-A9AE-E502B71779BE}" name="PivotTable15" cacheId="5"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location ref="E3:F9" firstHeaderRow="1" firstDataRow="1" firstDataCol="1"/>
  <pivotFields count="6">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8">
        <item m="1" x="7"/>
        <item h="1" x="6"/>
        <item x="1"/>
        <item x="0"/>
        <item x="2"/>
        <item x="3"/>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
  </rowFields>
  <rowItems count="6">
    <i>
      <x v="2"/>
    </i>
    <i>
      <x v="3"/>
    </i>
    <i>
      <x v="4"/>
    </i>
    <i>
      <x v="5"/>
    </i>
    <i>
      <x v="6"/>
    </i>
    <i>
      <x v="7"/>
    </i>
  </rowItems>
  <colItems count="1">
    <i/>
  </colItems>
  <dataFields count="1">
    <dataField name="Sum of Cost share" fld="3" baseField="0" baseItem="0" numFmtId="9"/>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19.xml.rels><?xml version="1.0" encoding="UTF-8" standalone="yes"?>
<Relationships xmlns="http://schemas.openxmlformats.org/package/2006/relationships"><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3" Type="http://schemas.openxmlformats.org/officeDocument/2006/relationships/pivotTable" Target="../pivotTables/pivotTable12.xml"/><Relationship Id="rId2" Type="http://schemas.openxmlformats.org/officeDocument/2006/relationships/pivotTable" Target="../pivotTables/pivotTable11.xml"/><Relationship Id="rId1" Type="http://schemas.openxmlformats.org/officeDocument/2006/relationships/pivotTable" Target="../pivotTables/pivotTable10.xml"/><Relationship Id="rId4" Type="http://schemas.openxmlformats.org/officeDocument/2006/relationships/drawing" Target="../drawings/drawing1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ivotTable" Target="../pivotTables/pivotTable13.xml"/></Relationships>
</file>

<file path=xl/worksheets/_rels/sheet26.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3AD7-CCFA-9A48-A2B8-488B7BBFFD77}">
  <sheetPr>
    <tabColor theme="0"/>
  </sheetPr>
  <dimension ref="A1"/>
  <sheetViews>
    <sheetView tabSelected="1" zoomScaleNormal="100" workbookViewId="0">
      <selection activeCell="C5" sqref="C5"/>
    </sheetView>
  </sheetViews>
  <sheetFormatPr defaultColWidth="10.90625" defaultRowHeight="14.5" x14ac:dyDescent="0.35"/>
  <sheetData>
    <row r="1" s="28" customFormat="1" ht="56.75" customHeight="1" x14ac:dyDescent="0.35"/>
  </sheetData>
  <mergeCells count="1">
    <mergeCell ref="A1:XFD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4E4E-EA95-FD46-BF0E-1F038F9DC314}">
  <sheetPr>
    <tabColor theme="9"/>
  </sheetPr>
  <dimension ref="A1:I10"/>
  <sheetViews>
    <sheetView zoomScaleNormal="100" workbookViewId="0">
      <selection activeCell="F27" sqref="F27"/>
    </sheetView>
  </sheetViews>
  <sheetFormatPr defaultColWidth="11.453125" defaultRowHeight="14.5" x14ac:dyDescent="0.35"/>
  <cols>
    <col min="1" max="1" width="37.1796875" bestFit="1" customWidth="1"/>
    <col min="2" max="2" width="9.1796875" bestFit="1" customWidth="1"/>
    <col min="3" max="3" width="13.36328125" style="3" bestFit="1" customWidth="1"/>
    <col min="4" max="4" width="27.81640625" bestFit="1" customWidth="1"/>
    <col min="5" max="5" width="15.1796875" bestFit="1" customWidth="1"/>
    <col min="6" max="6" width="13.453125" bestFit="1" customWidth="1"/>
    <col min="7" max="7" width="11.453125" bestFit="1" customWidth="1"/>
  </cols>
  <sheetData>
    <row r="1" spans="1:9" s="17" customFormat="1" x14ac:dyDescent="0.35">
      <c r="A1" s="17" t="s">
        <v>638</v>
      </c>
      <c r="B1" s="17" t="s">
        <v>639</v>
      </c>
      <c r="C1" s="17" t="s">
        <v>640</v>
      </c>
      <c r="D1" s="17" t="s">
        <v>641</v>
      </c>
      <c r="E1" s="17" t="s">
        <v>719</v>
      </c>
    </row>
    <row r="2" spans="1:9" x14ac:dyDescent="0.35">
      <c r="A2" s="3" t="str">
        <f t="shared" ref="A2:A10" si="0">_xlfn.CONCAT(B2,"___",C2,"___",D2)</f>
        <v>1___300___Charging regime and CUSC changes</v>
      </c>
      <c r="B2" s="3">
        <v>1</v>
      </c>
      <c r="C2" s="3">
        <v>300</v>
      </c>
      <c r="D2" s="3" t="s">
        <v>642</v>
      </c>
      <c r="E2" s="3" t="s">
        <v>717</v>
      </c>
      <c r="F2" s="3"/>
      <c r="G2" s="3"/>
      <c r="H2" s="3"/>
      <c r="I2" s="3"/>
    </row>
    <row r="3" spans="1:9" x14ac:dyDescent="0.35">
      <c r="A3" s="3" t="str">
        <f t="shared" si="0"/>
        <v>2___110___Network Control</v>
      </c>
      <c r="B3" s="3">
        <v>2</v>
      </c>
      <c r="C3" s="3">
        <v>110</v>
      </c>
      <c r="D3" s="3" t="s">
        <v>643</v>
      </c>
      <c r="E3" s="3" t="s">
        <v>718</v>
      </c>
      <c r="F3" s="3"/>
      <c r="G3" s="3"/>
      <c r="H3" s="3"/>
      <c r="I3" s="3"/>
    </row>
    <row r="4" spans="1:9" x14ac:dyDescent="0.35">
      <c r="A4" s="3" t="str">
        <f t="shared" si="0"/>
        <v>3______</v>
      </c>
      <c r="B4" s="3">
        <v>3</v>
      </c>
      <c r="D4" s="3"/>
      <c r="E4" s="3"/>
      <c r="F4" s="3"/>
      <c r="G4" s="3"/>
      <c r="H4" s="3"/>
      <c r="I4" s="3"/>
    </row>
    <row r="5" spans="1:9" x14ac:dyDescent="0.35">
      <c r="A5" s="3" t="str">
        <f t="shared" si="0"/>
        <v>4______</v>
      </c>
      <c r="B5" s="3">
        <v>4</v>
      </c>
      <c r="D5" s="3"/>
      <c r="E5" s="3"/>
      <c r="F5" s="3"/>
      <c r="G5" s="3"/>
      <c r="H5" s="3"/>
      <c r="I5" s="3"/>
    </row>
    <row r="6" spans="1:9" x14ac:dyDescent="0.35">
      <c r="A6" s="3" t="str">
        <f t="shared" si="0"/>
        <v>5______</v>
      </c>
      <c r="B6" s="3">
        <v>5</v>
      </c>
      <c r="D6" s="3"/>
      <c r="E6" s="3"/>
      <c r="F6" s="3"/>
      <c r="G6" s="3"/>
      <c r="H6" s="3"/>
      <c r="I6" s="3"/>
    </row>
    <row r="7" spans="1:9" x14ac:dyDescent="0.35">
      <c r="A7" s="3" t="str">
        <f t="shared" si="0"/>
        <v>6______</v>
      </c>
      <c r="B7" s="3">
        <v>6</v>
      </c>
      <c r="D7" s="3"/>
      <c r="E7" s="3"/>
      <c r="F7" s="3"/>
      <c r="G7" s="3"/>
      <c r="H7" s="3"/>
      <c r="I7" s="3"/>
    </row>
    <row r="8" spans="1:9" x14ac:dyDescent="0.35">
      <c r="A8" s="3" t="str">
        <f t="shared" si="0"/>
        <v>7______</v>
      </c>
      <c r="B8" s="3">
        <v>7</v>
      </c>
      <c r="D8" s="3"/>
      <c r="E8" s="3"/>
      <c r="F8" s="3"/>
      <c r="G8" s="3"/>
      <c r="H8" s="3"/>
      <c r="I8" s="3"/>
    </row>
    <row r="9" spans="1:9" x14ac:dyDescent="0.35">
      <c r="A9" s="3" t="str">
        <f t="shared" si="0"/>
        <v>8______</v>
      </c>
      <c r="B9" s="3">
        <v>8</v>
      </c>
      <c r="D9" s="3"/>
      <c r="E9" s="3"/>
      <c r="F9" s="3"/>
      <c r="G9" s="3"/>
      <c r="H9" s="3"/>
      <c r="I9" s="3"/>
    </row>
    <row r="10" spans="1:9" x14ac:dyDescent="0.35">
      <c r="A10" s="3" t="str">
        <f t="shared" si="0"/>
        <v>9______</v>
      </c>
      <c r="B10" s="3">
        <v>9</v>
      </c>
      <c r="D10" s="3"/>
      <c r="E10" s="3"/>
      <c r="F10" s="3"/>
      <c r="G10" s="3"/>
      <c r="H10" s="3"/>
      <c r="I10" s="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74EEC-737F-FD4B-AD22-78FB3E71C974}">
  <sheetPr>
    <tabColor theme="7" tint="0.39997558519241921"/>
  </sheetPr>
  <dimension ref="A1:B22"/>
  <sheetViews>
    <sheetView zoomScaleNormal="100" workbookViewId="0">
      <selection activeCell="B26" sqref="B26"/>
    </sheetView>
  </sheetViews>
  <sheetFormatPr defaultColWidth="11.453125" defaultRowHeight="14.5" x14ac:dyDescent="0.35"/>
  <cols>
    <col min="1" max="1" width="44.453125" bestFit="1" customWidth="1"/>
    <col min="2" max="2" width="15.6328125" bestFit="1" customWidth="1"/>
    <col min="3" max="3" width="11.1796875" bestFit="1" customWidth="1"/>
    <col min="4" max="4" width="11" bestFit="1" customWidth="1"/>
    <col min="5" max="5" width="11.1796875" bestFit="1" customWidth="1"/>
    <col min="6" max="6" width="21.1796875" bestFit="1" customWidth="1"/>
    <col min="7" max="7" width="6.36328125" bestFit="1" customWidth="1"/>
    <col min="8" max="8" width="10" bestFit="1" customWidth="1"/>
    <col min="9" max="9" width="8" bestFit="1" customWidth="1"/>
    <col min="10" max="10" width="10.453125" bestFit="1" customWidth="1"/>
    <col min="11" max="11" width="10" bestFit="1" customWidth="1"/>
    <col min="12" max="12" width="9.6328125" bestFit="1" customWidth="1"/>
    <col min="13" max="13" width="8" bestFit="1" customWidth="1"/>
    <col min="14" max="15" width="10.453125" bestFit="1" customWidth="1"/>
    <col min="16" max="16" width="10" bestFit="1" customWidth="1"/>
    <col min="17" max="17" width="8" bestFit="1" customWidth="1"/>
    <col min="18" max="20" width="10.453125" bestFit="1" customWidth="1"/>
    <col min="21" max="21" width="10" bestFit="1" customWidth="1"/>
  </cols>
  <sheetData>
    <row r="1" spans="1:2" x14ac:dyDescent="0.35">
      <c r="A1" s="20" t="s">
        <v>3</v>
      </c>
      <c r="B1" s="3" t="s">
        <v>644</v>
      </c>
    </row>
    <row r="2" spans="1:2" x14ac:dyDescent="0.35">
      <c r="A2" s="20" t="s">
        <v>4</v>
      </c>
      <c r="B2" s="3" t="s">
        <v>645</v>
      </c>
    </row>
    <row r="3" spans="1:2" x14ac:dyDescent="0.35">
      <c r="A3" s="20" t="s">
        <v>694</v>
      </c>
      <c r="B3" s="26">
        <v>45017</v>
      </c>
    </row>
    <row r="5" spans="1:2" x14ac:dyDescent="0.35">
      <c r="A5" s="20" t="s">
        <v>646</v>
      </c>
      <c r="B5" t="s">
        <v>647</v>
      </c>
    </row>
    <row r="6" spans="1:2" x14ac:dyDescent="0.35">
      <c r="A6" s="21" t="s">
        <v>12</v>
      </c>
      <c r="B6" s="23">
        <v>128000</v>
      </c>
    </row>
    <row r="7" spans="1:2" x14ac:dyDescent="0.35">
      <c r="A7" s="22" t="s">
        <v>583</v>
      </c>
      <c r="B7" s="23">
        <v>25000</v>
      </c>
    </row>
    <row r="8" spans="1:2" x14ac:dyDescent="0.35">
      <c r="A8" s="22" t="s">
        <v>587</v>
      </c>
      <c r="B8" s="23">
        <v>77000</v>
      </c>
    </row>
    <row r="9" spans="1:2" x14ac:dyDescent="0.35">
      <c r="A9" s="22" t="s">
        <v>598</v>
      </c>
      <c r="B9" s="23">
        <v>12000</v>
      </c>
    </row>
    <row r="10" spans="1:2" x14ac:dyDescent="0.35">
      <c r="A10" s="22" t="s">
        <v>599</v>
      </c>
      <c r="B10" s="23">
        <v>14000</v>
      </c>
    </row>
    <row r="11" spans="1:2" x14ac:dyDescent="0.35">
      <c r="A11" s="21" t="s">
        <v>7</v>
      </c>
      <c r="B11" s="23">
        <v>173000</v>
      </c>
    </row>
    <row r="12" spans="1:2" x14ac:dyDescent="0.35">
      <c r="A12" s="22" t="s">
        <v>581</v>
      </c>
      <c r="B12" s="23">
        <v>158000</v>
      </c>
    </row>
    <row r="13" spans="1:2" x14ac:dyDescent="0.35">
      <c r="A13" s="22" t="s">
        <v>585</v>
      </c>
      <c r="B13" s="23">
        <v>15000</v>
      </c>
    </row>
    <row r="14" spans="1:2" x14ac:dyDescent="0.35">
      <c r="A14" s="21" t="s">
        <v>29</v>
      </c>
      <c r="B14" s="23">
        <v>60000</v>
      </c>
    </row>
    <row r="15" spans="1:2" x14ac:dyDescent="0.35">
      <c r="A15" s="22" t="s">
        <v>589</v>
      </c>
      <c r="B15" s="23">
        <v>2000</v>
      </c>
    </row>
    <row r="16" spans="1:2" x14ac:dyDescent="0.35">
      <c r="A16" s="22" t="s">
        <v>592</v>
      </c>
      <c r="B16" s="23">
        <v>15000</v>
      </c>
    </row>
    <row r="17" spans="1:2" x14ac:dyDescent="0.35">
      <c r="A17" s="22" t="s">
        <v>591</v>
      </c>
      <c r="B17" s="23">
        <v>3000</v>
      </c>
    </row>
    <row r="18" spans="1:2" x14ac:dyDescent="0.35">
      <c r="A18" s="22" t="s">
        <v>594</v>
      </c>
      <c r="B18" s="23">
        <v>4000</v>
      </c>
    </row>
    <row r="19" spans="1:2" x14ac:dyDescent="0.35">
      <c r="A19" s="22" t="s">
        <v>595</v>
      </c>
      <c r="B19" s="23">
        <v>15000</v>
      </c>
    </row>
    <row r="20" spans="1:2" x14ac:dyDescent="0.35">
      <c r="A20" s="22" t="s">
        <v>596</v>
      </c>
      <c r="B20" s="23">
        <v>17000</v>
      </c>
    </row>
    <row r="21" spans="1:2" x14ac:dyDescent="0.35">
      <c r="A21" s="22" t="s">
        <v>597</v>
      </c>
      <c r="B21" s="23">
        <v>4000</v>
      </c>
    </row>
    <row r="22" spans="1:2" x14ac:dyDescent="0.35">
      <c r="A22" s="21" t="s">
        <v>648</v>
      </c>
      <c r="B22" s="23">
        <v>361000</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64E0-B265-E743-A5D5-387D3CC1E661}">
  <sheetPr>
    <tabColor theme="7" tint="0.39997558519241921"/>
  </sheetPr>
  <dimension ref="A1:C13"/>
  <sheetViews>
    <sheetView zoomScaleNormal="100" workbookViewId="0">
      <selection activeCell="B33" sqref="B33"/>
    </sheetView>
  </sheetViews>
  <sheetFormatPr defaultColWidth="11.453125" defaultRowHeight="14.5" x14ac:dyDescent="0.35"/>
  <cols>
    <col min="1" max="1" width="22.6328125" bestFit="1" customWidth="1"/>
    <col min="2" max="2" width="36.1796875" bestFit="1" customWidth="1"/>
    <col min="3" max="3" width="25" bestFit="1" customWidth="1"/>
    <col min="4" max="4" width="15.453125" bestFit="1" customWidth="1"/>
    <col min="5" max="5" width="10" bestFit="1" customWidth="1"/>
  </cols>
  <sheetData>
    <row r="1" spans="1:3" x14ac:dyDescent="0.35">
      <c r="A1" s="20" t="s">
        <v>64</v>
      </c>
      <c r="B1" s="3" t="s">
        <v>644</v>
      </c>
      <c r="C1" s="3"/>
    </row>
    <row r="3" spans="1:3" x14ac:dyDescent="0.35">
      <c r="A3" s="20" t="s">
        <v>62</v>
      </c>
      <c r="B3" s="20" t="s">
        <v>63</v>
      </c>
      <c r="C3" s="20" t="s">
        <v>602</v>
      </c>
    </row>
    <row r="4" spans="1:3" x14ac:dyDescent="0.35">
      <c r="A4" s="3" t="s">
        <v>173</v>
      </c>
      <c r="B4" s="3" t="s">
        <v>186</v>
      </c>
      <c r="C4" s="3" t="s">
        <v>605</v>
      </c>
    </row>
    <row r="5" spans="1:3" x14ac:dyDescent="0.35">
      <c r="A5" s="3" t="s">
        <v>173</v>
      </c>
      <c r="B5" s="3" t="s">
        <v>186</v>
      </c>
      <c r="C5" s="3" t="s">
        <v>607</v>
      </c>
    </row>
    <row r="6" spans="1:3" x14ac:dyDescent="0.35">
      <c r="A6" s="3" t="s">
        <v>173</v>
      </c>
      <c r="B6" s="3" t="s">
        <v>186</v>
      </c>
      <c r="C6" s="3" t="s">
        <v>608</v>
      </c>
    </row>
    <row r="7" spans="1:3" x14ac:dyDescent="0.35">
      <c r="A7" s="3" t="s">
        <v>173</v>
      </c>
      <c r="B7" s="3" t="s">
        <v>195</v>
      </c>
      <c r="C7" s="3" t="s">
        <v>617</v>
      </c>
    </row>
    <row r="8" spans="1:3" x14ac:dyDescent="0.35">
      <c r="A8" s="3" t="s">
        <v>124</v>
      </c>
      <c r="B8" s="3" t="s">
        <v>132</v>
      </c>
      <c r="C8" s="3" t="s">
        <v>609</v>
      </c>
    </row>
    <row r="9" spans="1:3" x14ac:dyDescent="0.35">
      <c r="A9" s="3" t="s">
        <v>124</v>
      </c>
      <c r="B9" s="3" t="s">
        <v>132</v>
      </c>
      <c r="C9" s="3" t="s">
        <v>611</v>
      </c>
    </row>
    <row r="10" spans="1:3" x14ac:dyDescent="0.35">
      <c r="A10" s="3" t="s">
        <v>124</v>
      </c>
      <c r="B10" s="3" t="s">
        <v>132</v>
      </c>
      <c r="C10" s="3" t="s">
        <v>612</v>
      </c>
    </row>
    <row r="11" spans="1:3" x14ac:dyDescent="0.35">
      <c r="A11" s="3" t="s">
        <v>211</v>
      </c>
      <c r="B11" s="3" t="s">
        <v>223</v>
      </c>
      <c r="C11" s="3" t="s">
        <v>613</v>
      </c>
    </row>
    <row r="12" spans="1:3" x14ac:dyDescent="0.35">
      <c r="A12" s="3" t="s">
        <v>198</v>
      </c>
      <c r="B12" s="3" t="s">
        <v>207</v>
      </c>
      <c r="C12" s="3" t="s">
        <v>615</v>
      </c>
    </row>
    <row r="13" spans="1:3" x14ac:dyDescent="0.35">
      <c r="A13" s="3" t="s">
        <v>64</v>
      </c>
      <c r="B13" s="3" t="s">
        <v>122</v>
      </c>
      <c r="C13" s="3" t="s">
        <v>619</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54DF4-4BE8-7447-A500-8AC660C72719}">
  <sheetPr>
    <tabColor theme="7" tint="0.39997558519241921"/>
  </sheetPr>
  <dimension ref="A3:D9"/>
  <sheetViews>
    <sheetView zoomScaleNormal="100" workbookViewId="0">
      <selection activeCell="B19" sqref="B19"/>
    </sheetView>
  </sheetViews>
  <sheetFormatPr defaultColWidth="11.453125" defaultRowHeight="14.5" x14ac:dyDescent="0.35"/>
  <cols>
    <col min="1" max="1" width="21.453125" bestFit="1" customWidth="1"/>
    <col min="2" max="2" width="21.1796875" bestFit="1" customWidth="1"/>
    <col min="3" max="3" width="30.81640625" bestFit="1" customWidth="1"/>
    <col min="4" max="4" width="30.6328125" bestFit="1" customWidth="1"/>
  </cols>
  <sheetData>
    <row r="3" spans="1:4" x14ac:dyDescent="0.35">
      <c r="A3" s="20" t="s">
        <v>229</v>
      </c>
      <c r="B3" s="20" t="s">
        <v>230</v>
      </c>
      <c r="C3" s="20" t="s">
        <v>231</v>
      </c>
      <c r="D3" s="20" t="s">
        <v>623</v>
      </c>
    </row>
    <row r="4" spans="1:4" x14ac:dyDescent="0.35">
      <c r="A4" s="3" t="s">
        <v>403</v>
      </c>
      <c r="B4" s="3" t="s">
        <v>69</v>
      </c>
      <c r="C4" s="3" t="s">
        <v>425</v>
      </c>
      <c r="D4" s="3" t="s">
        <v>626</v>
      </c>
    </row>
    <row r="5" spans="1:4" x14ac:dyDescent="0.35">
      <c r="A5" s="3" t="s">
        <v>403</v>
      </c>
      <c r="B5" s="3" t="s">
        <v>432</v>
      </c>
      <c r="C5" s="3" t="s">
        <v>437</v>
      </c>
      <c r="D5" s="3" t="s">
        <v>634</v>
      </c>
    </row>
    <row r="6" spans="1:4" x14ac:dyDescent="0.35">
      <c r="A6" s="3" t="s">
        <v>403</v>
      </c>
      <c r="B6" s="3" t="s">
        <v>432</v>
      </c>
      <c r="C6" s="3" t="s">
        <v>433</v>
      </c>
      <c r="D6" s="3" t="s">
        <v>636</v>
      </c>
    </row>
    <row r="7" spans="1:4" x14ac:dyDescent="0.35">
      <c r="A7" s="3" t="s">
        <v>235</v>
      </c>
      <c r="B7" s="3" t="s">
        <v>236</v>
      </c>
      <c r="C7" s="3" t="s">
        <v>237</v>
      </c>
      <c r="D7" s="3" t="s">
        <v>628</v>
      </c>
    </row>
    <row r="8" spans="1:4" x14ac:dyDescent="0.35">
      <c r="A8" s="3" t="s">
        <v>235</v>
      </c>
      <c r="B8" s="3" t="s">
        <v>198</v>
      </c>
      <c r="C8" s="3" t="s">
        <v>277</v>
      </c>
      <c r="D8" s="3" t="s">
        <v>630</v>
      </c>
    </row>
    <row r="9" spans="1:4" x14ac:dyDescent="0.35">
      <c r="A9" s="3" t="s">
        <v>349</v>
      </c>
      <c r="B9" s="3" t="s">
        <v>211</v>
      </c>
      <c r="C9" s="3" t="s">
        <v>400</v>
      </c>
      <c r="D9" s="3" t="s">
        <v>632</v>
      </c>
    </row>
  </sheetData>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1AC5-0229-4444-AF6D-0822C7B07C21}">
  <sheetPr>
    <tabColor theme="8"/>
  </sheetPr>
  <dimension ref="A1:J45"/>
  <sheetViews>
    <sheetView zoomScaleNormal="100" workbookViewId="0">
      <selection activeCell="B14" sqref="B14"/>
    </sheetView>
  </sheetViews>
  <sheetFormatPr defaultColWidth="11.453125" defaultRowHeight="14.5" x14ac:dyDescent="0.35"/>
  <cols>
    <col min="1" max="1" width="14.81640625" bestFit="1" customWidth="1"/>
    <col min="2" max="2" width="39.81640625" style="3" bestFit="1" customWidth="1"/>
    <col min="3" max="3" width="29.6328125" style="3" bestFit="1" customWidth="1"/>
    <col min="4" max="4" width="10.36328125" bestFit="1" customWidth="1"/>
    <col min="5" max="5" width="9.6328125" bestFit="1" customWidth="1"/>
  </cols>
  <sheetData>
    <row r="1" spans="1:10" s="17" customFormat="1" x14ac:dyDescent="0.35">
      <c r="A1" s="17" t="s">
        <v>649</v>
      </c>
      <c r="B1" s="17" t="s">
        <v>720</v>
      </c>
      <c r="C1" s="17" t="s">
        <v>600</v>
      </c>
      <c r="D1" s="17" t="s">
        <v>576</v>
      </c>
      <c r="E1" s="17" t="s">
        <v>601</v>
      </c>
      <c r="F1" s="17" t="s">
        <v>651</v>
      </c>
    </row>
    <row r="2" spans="1:10" x14ac:dyDescent="0.35">
      <c r="A2" s="3">
        <v>1</v>
      </c>
      <c r="B2" s="3" t="s">
        <v>652</v>
      </c>
      <c r="C2" s="3" t="s">
        <v>653</v>
      </c>
      <c r="D2" s="3">
        <f>VLOOKUP(B2,'Cost Pool'!$A$2:$B$100,2,FALSE)</f>
        <v>1</v>
      </c>
      <c r="E2" s="3">
        <f>VLOOKUP(C2,'IT Tower'!$A$2:$B$100,2,FALSE)</f>
        <v>1</v>
      </c>
      <c r="F2" s="24">
        <v>0.1</v>
      </c>
      <c r="G2" s="3"/>
      <c r="H2" s="3"/>
      <c r="I2" s="3"/>
      <c r="J2" s="3"/>
    </row>
    <row r="3" spans="1:10" x14ac:dyDescent="0.35">
      <c r="A3" s="3">
        <v>2</v>
      </c>
      <c r="B3" s="3" t="s">
        <v>652</v>
      </c>
      <c r="C3" s="3" t="s">
        <v>654</v>
      </c>
      <c r="D3" s="3">
        <f>VLOOKUP(B3,'Cost Pool'!$A$2:$B$100,2,FALSE)</f>
        <v>1</v>
      </c>
      <c r="E3" s="3">
        <f>VLOOKUP(C3,'IT Tower'!$A$2:$B$100,2,FALSE)</f>
        <v>2</v>
      </c>
      <c r="F3" s="24">
        <v>0.45</v>
      </c>
      <c r="G3" s="3"/>
      <c r="H3" s="3"/>
      <c r="I3" s="3"/>
      <c r="J3" s="3"/>
    </row>
    <row r="4" spans="1:10" x14ac:dyDescent="0.35">
      <c r="A4" s="3">
        <v>3</v>
      </c>
      <c r="B4" s="3" t="s">
        <v>652</v>
      </c>
      <c r="C4" s="3" t="s">
        <v>655</v>
      </c>
      <c r="D4" s="3">
        <f>VLOOKUP(B4,'Cost Pool'!$A$2:$B$100,2,FALSE)</f>
        <v>1</v>
      </c>
      <c r="E4" s="3">
        <f>VLOOKUP(C4,'IT Tower'!$A$2:$B$100,2,FALSE)</f>
        <v>10</v>
      </c>
      <c r="F4" s="24">
        <v>0.15</v>
      </c>
      <c r="G4" s="3"/>
      <c r="H4" s="3"/>
      <c r="I4" s="3"/>
      <c r="J4" s="3"/>
    </row>
    <row r="5" spans="1:10" x14ac:dyDescent="0.35">
      <c r="A5" s="3">
        <v>4</v>
      </c>
      <c r="B5" s="3" t="s">
        <v>652</v>
      </c>
      <c r="C5" s="3" t="s">
        <v>656</v>
      </c>
      <c r="D5" s="3">
        <f>VLOOKUP(B5,'Cost Pool'!$A$2:$B$100,2,FALSE)</f>
        <v>1</v>
      </c>
      <c r="E5" s="3">
        <f>VLOOKUP(C5,'IT Tower'!$A$2:$B$100,2,FALSE)</f>
        <v>4</v>
      </c>
      <c r="F5" s="24">
        <v>0.03</v>
      </c>
      <c r="G5" s="3"/>
      <c r="H5" s="3"/>
      <c r="I5" s="3"/>
      <c r="J5" s="3"/>
    </row>
    <row r="6" spans="1:10" x14ac:dyDescent="0.35">
      <c r="A6" s="3">
        <v>5</v>
      </c>
      <c r="B6" s="3" t="s">
        <v>652</v>
      </c>
      <c r="C6" s="3" t="s">
        <v>657</v>
      </c>
      <c r="D6" s="3">
        <f>VLOOKUP(B6,'Cost Pool'!$A$2:$B$100,2,FALSE)</f>
        <v>1</v>
      </c>
      <c r="E6" s="3">
        <f>VLOOKUP(C6,'IT Tower'!$A$2:$B$100,2,FALSE)</f>
        <v>5</v>
      </c>
      <c r="F6" s="24">
        <v>0.1</v>
      </c>
      <c r="G6" s="3"/>
      <c r="H6" s="3"/>
      <c r="I6" s="3"/>
      <c r="J6" s="3"/>
    </row>
    <row r="7" spans="1:10" x14ac:dyDescent="0.35">
      <c r="A7" s="3">
        <v>6</v>
      </c>
      <c r="B7" s="3" t="s">
        <v>652</v>
      </c>
      <c r="C7" s="3" t="s">
        <v>658</v>
      </c>
      <c r="D7" s="3">
        <f>VLOOKUP(B7,'Cost Pool'!$A$2:$B$100,2,FALSE)</f>
        <v>1</v>
      </c>
      <c r="E7" s="3">
        <f>VLOOKUP(C7,'IT Tower'!$A$2:$B$100,2,FALSE)</f>
        <v>6</v>
      </c>
      <c r="F7" s="24">
        <v>0.02</v>
      </c>
      <c r="G7" s="3"/>
      <c r="H7" s="3"/>
      <c r="I7" s="3"/>
      <c r="J7" s="3"/>
    </row>
    <row r="8" spans="1:10" x14ac:dyDescent="0.35">
      <c r="A8" s="3">
        <v>7</v>
      </c>
      <c r="B8" s="3" t="s">
        <v>652</v>
      </c>
      <c r="C8" s="3" t="s">
        <v>659</v>
      </c>
      <c r="D8" s="3">
        <f>VLOOKUP(B8,'Cost Pool'!$A$2:$B$100,2,FALSE)</f>
        <v>1</v>
      </c>
      <c r="E8" s="3">
        <f>VLOOKUP(C8,'IT Tower'!$A$2:$B$100,2,FALSE)</f>
        <v>7</v>
      </c>
      <c r="F8" s="24">
        <v>0.05</v>
      </c>
      <c r="G8" s="3"/>
      <c r="H8" s="3"/>
      <c r="I8" s="3"/>
      <c r="J8" s="3"/>
    </row>
    <row r="9" spans="1:10" x14ac:dyDescent="0.35">
      <c r="A9" s="3">
        <v>8</v>
      </c>
      <c r="B9" s="3" t="s">
        <v>652</v>
      </c>
      <c r="C9" s="3" t="s">
        <v>655</v>
      </c>
      <c r="D9" s="3">
        <f>VLOOKUP(B9,'Cost Pool'!$A$2:$B$100,2,FALSE)</f>
        <v>1</v>
      </c>
      <c r="E9" s="3">
        <f>VLOOKUP(C9,'IT Tower'!$A$2:$B$100,2,FALSE)</f>
        <v>10</v>
      </c>
      <c r="F9" s="24">
        <v>0.05</v>
      </c>
      <c r="G9" s="3"/>
      <c r="H9" s="3"/>
      <c r="I9" s="3"/>
      <c r="J9" s="3"/>
    </row>
    <row r="10" spans="1:10" x14ac:dyDescent="0.35">
      <c r="A10" s="3">
        <v>9</v>
      </c>
      <c r="B10" s="3" t="s">
        <v>652</v>
      </c>
      <c r="C10" s="3" t="s">
        <v>660</v>
      </c>
      <c r="D10" s="3">
        <f>VLOOKUP(B10,'Cost Pool'!$A$2:$B$100,2,FALSE)</f>
        <v>1</v>
      </c>
      <c r="E10" s="3">
        <f>VLOOKUP(C10,'IT Tower'!$A$2:$B$100,2,FALSE)</f>
        <v>9</v>
      </c>
      <c r="F10" s="24">
        <v>0.05</v>
      </c>
      <c r="G10" s="3"/>
      <c r="H10" s="3"/>
      <c r="I10" s="3"/>
      <c r="J10" s="3"/>
    </row>
    <row r="11" spans="1:10" x14ac:dyDescent="0.35">
      <c r="A11" s="3">
        <v>10</v>
      </c>
      <c r="B11" s="3" t="s">
        <v>661</v>
      </c>
      <c r="C11" s="3" t="s">
        <v>653</v>
      </c>
      <c r="D11" s="3">
        <f>VLOOKUP(B11,'Cost Pool'!$A$2:$B$100,2,FALSE)</f>
        <v>2</v>
      </c>
      <c r="E11" s="3">
        <f>VLOOKUP(C11,'IT Tower'!$A$2:$B$100,2,FALSE)</f>
        <v>1</v>
      </c>
      <c r="F11" s="24">
        <v>0.05</v>
      </c>
      <c r="G11" s="3"/>
      <c r="H11" s="3"/>
      <c r="I11" s="3"/>
      <c r="J11" s="3"/>
    </row>
    <row r="12" spans="1:10" x14ac:dyDescent="0.35">
      <c r="A12" s="3">
        <v>11</v>
      </c>
      <c r="B12" s="3" t="s">
        <v>661</v>
      </c>
      <c r="C12" s="3" t="s">
        <v>654</v>
      </c>
      <c r="D12" s="3">
        <f>VLOOKUP(B12,'Cost Pool'!$A$2:$B$100,2,FALSE)</f>
        <v>2</v>
      </c>
      <c r="E12" s="3">
        <f>VLOOKUP(C12,'IT Tower'!$A$2:$B$100,2,FALSE)</f>
        <v>2</v>
      </c>
      <c r="F12" s="24">
        <v>0.25</v>
      </c>
      <c r="G12" s="3"/>
      <c r="H12" s="3"/>
      <c r="I12" s="3"/>
      <c r="J12" s="3"/>
    </row>
    <row r="13" spans="1:10" x14ac:dyDescent="0.35">
      <c r="A13" s="3">
        <v>12</v>
      </c>
      <c r="B13" s="3" t="s">
        <v>661</v>
      </c>
      <c r="C13" s="3" t="s">
        <v>662</v>
      </c>
      <c r="D13" s="3">
        <f>VLOOKUP(B13,'Cost Pool'!$A$2:$B$100,2,FALSE)</f>
        <v>2</v>
      </c>
      <c r="E13" s="3">
        <f>VLOOKUP(C13,'IT Tower'!$A$2:$B$100,2,FALSE)</f>
        <v>3</v>
      </c>
      <c r="F13" s="24">
        <v>0.35</v>
      </c>
      <c r="G13" s="3"/>
      <c r="H13" s="3"/>
      <c r="I13" s="3"/>
      <c r="J13" s="3"/>
    </row>
    <row r="14" spans="1:10" x14ac:dyDescent="0.35">
      <c r="A14" s="3">
        <v>13</v>
      </c>
      <c r="B14" s="3" t="s">
        <v>661</v>
      </c>
      <c r="C14" s="3" t="s">
        <v>653</v>
      </c>
      <c r="D14" s="3">
        <f>VLOOKUP(B14,'Cost Pool'!$A$2:$B$100,2,FALSE)</f>
        <v>2</v>
      </c>
      <c r="E14" s="3">
        <f>VLOOKUP(C14,'IT Tower'!$A$2:$B$100,2,FALSE)</f>
        <v>1</v>
      </c>
      <c r="F14" s="24">
        <v>0.05</v>
      </c>
      <c r="G14" s="3"/>
      <c r="H14" s="3"/>
      <c r="I14" s="3"/>
      <c r="J14" s="3"/>
    </row>
    <row r="15" spans="1:10" x14ac:dyDescent="0.35">
      <c r="A15" s="3">
        <v>14</v>
      </c>
      <c r="B15" s="3" t="s">
        <v>661</v>
      </c>
      <c r="C15" s="3" t="s">
        <v>659</v>
      </c>
      <c r="D15" s="3">
        <f>VLOOKUP(B15,'Cost Pool'!$A$2:$B$100,2,FALSE)</f>
        <v>2</v>
      </c>
      <c r="E15" s="3">
        <f>VLOOKUP(C15,'IT Tower'!$A$2:$B$100,2,FALSE)</f>
        <v>7</v>
      </c>
      <c r="F15" s="24">
        <v>0.05</v>
      </c>
      <c r="G15" s="3"/>
      <c r="H15" s="3"/>
      <c r="I15" s="3"/>
      <c r="J15" s="3"/>
    </row>
    <row r="16" spans="1:10" x14ac:dyDescent="0.35">
      <c r="A16" s="3">
        <v>15</v>
      </c>
      <c r="B16" s="3" t="s">
        <v>661</v>
      </c>
      <c r="C16" s="3" t="s">
        <v>663</v>
      </c>
      <c r="D16" s="3">
        <f>VLOOKUP(B16,'Cost Pool'!$A$2:$B$100,2,FALSE)</f>
        <v>2</v>
      </c>
      <c r="E16" s="3">
        <f>VLOOKUP(C16,'IT Tower'!$A$2:$B$100,2,FALSE)</f>
        <v>8</v>
      </c>
      <c r="F16" s="24">
        <v>0.2</v>
      </c>
      <c r="G16" s="3"/>
      <c r="H16" s="3"/>
      <c r="I16" s="3"/>
      <c r="J16" s="3"/>
    </row>
    <row r="17" spans="1:10" x14ac:dyDescent="0.35">
      <c r="A17" s="3">
        <v>16</v>
      </c>
      <c r="B17" s="3" t="s">
        <v>661</v>
      </c>
      <c r="C17" s="3" t="s">
        <v>660</v>
      </c>
      <c r="D17" s="3">
        <f>VLOOKUP(B17,'Cost Pool'!$A$2:$B$100,2,FALSE)</f>
        <v>2</v>
      </c>
      <c r="E17" s="3">
        <f>VLOOKUP(C17,'IT Tower'!$A$2:$B$100,2,FALSE)</f>
        <v>9</v>
      </c>
      <c r="F17" s="24">
        <v>0.05</v>
      </c>
      <c r="G17" s="3"/>
      <c r="H17" s="3"/>
      <c r="I17" s="3"/>
      <c r="J17" s="3"/>
    </row>
    <row r="18" spans="1:10" x14ac:dyDescent="0.35">
      <c r="A18" s="3">
        <v>17</v>
      </c>
      <c r="B18" s="3" t="s">
        <v>664</v>
      </c>
      <c r="C18" s="3" t="s">
        <v>659</v>
      </c>
      <c r="D18" s="3">
        <f>VLOOKUP(B18,'Cost Pool'!$A$2:$B$100,2,FALSE)</f>
        <v>3</v>
      </c>
      <c r="E18" s="3">
        <f>VLOOKUP(C18,'IT Tower'!$A$2:$B$100,2,FALSE)</f>
        <v>7</v>
      </c>
      <c r="F18" s="24">
        <v>0.3</v>
      </c>
      <c r="G18" s="3"/>
      <c r="H18" s="3"/>
      <c r="I18" s="3"/>
      <c r="J18" s="3"/>
    </row>
    <row r="19" spans="1:10" x14ac:dyDescent="0.35">
      <c r="A19" s="3">
        <v>18</v>
      </c>
      <c r="B19" s="3" t="s">
        <v>664</v>
      </c>
      <c r="C19" s="3" t="s">
        <v>663</v>
      </c>
      <c r="D19" s="3">
        <f>VLOOKUP(B19,'Cost Pool'!$A$2:$B$100,2,FALSE)</f>
        <v>3</v>
      </c>
      <c r="E19" s="3">
        <f>VLOOKUP(C19,'IT Tower'!$A$2:$B$100,2,FALSE)</f>
        <v>8</v>
      </c>
      <c r="F19" s="24">
        <v>0.4</v>
      </c>
      <c r="G19" s="3"/>
      <c r="H19" s="3"/>
      <c r="I19" s="3"/>
      <c r="J19" s="3"/>
    </row>
    <row r="20" spans="1:10" x14ac:dyDescent="0.35">
      <c r="A20" s="3">
        <v>19</v>
      </c>
      <c r="B20" s="3" t="s">
        <v>664</v>
      </c>
      <c r="C20" s="3" t="s">
        <v>654</v>
      </c>
      <c r="D20" s="3">
        <f>VLOOKUP(B20,'Cost Pool'!$A$2:$B$100,2,FALSE)</f>
        <v>3</v>
      </c>
      <c r="E20" s="3">
        <f>VLOOKUP(C20,'IT Tower'!$A$2:$B$100,2,FALSE)</f>
        <v>2</v>
      </c>
      <c r="F20" s="24">
        <v>0.3</v>
      </c>
      <c r="G20" s="3"/>
      <c r="H20" s="3"/>
      <c r="I20" s="3"/>
      <c r="J20" s="3"/>
    </row>
    <row r="21" spans="1:10" x14ac:dyDescent="0.35">
      <c r="A21" s="3">
        <v>20</v>
      </c>
      <c r="B21" s="3" t="s">
        <v>665</v>
      </c>
      <c r="C21" s="3" t="s">
        <v>653</v>
      </c>
      <c r="D21" s="3">
        <f>VLOOKUP(B21,'Cost Pool'!$A$2:$B$100,2,FALSE)</f>
        <v>4</v>
      </c>
      <c r="E21" s="3">
        <f>VLOOKUP(C21,'IT Tower'!$A$2:$B$100,2,FALSE)</f>
        <v>1</v>
      </c>
      <c r="F21" s="24">
        <v>0.05</v>
      </c>
      <c r="G21" s="3"/>
      <c r="H21" s="3"/>
      <c r="I21" s="3"/>
      <c r="J21" s="3"/>
    </row>
    <row r="22" spans="1:10" x14ac:dyDescent="0.35">
      <c r="A22" s="3">
        <v>21</v>
      </c>
      <c r="B22" s="3" t="s">
        <v>665</v>
      </c>
      <c r="C22" s="3" t="s">
        <v>654</v>
      </c>
      <c r="D22" s="3">
        <f>VLOOKUP(B22,'Cost Pool'!$A$2:$B$100,2,FALSE)</f>
        <v>4</v>
      </c>
      <c r="E22" s="3">
        <f>VLOOKUP(C22,'IT Tower'!$A$2:$B$100,2,FALSE)</f>
        <v>2</v>
      </c>
      <c r="F22" s="24">
        <v>0.25</v>
      </c>
      <c r="G22" s="3"/>
      <c r="H22" s="3"/>
      <c r="I22" s="3"/>
      <c r="J22" s="3"/>
    </row>
    <row r="23" spans="1:10" x14ac:dyDescent="0.35">
      <c r="A23" s="3">
        <v>22</v>
      </c>
      <c r="B23" s="3" t="s">
        <v>665</v>
      </c>
      <c r="C23" s="3" t="s">
        <v>662</v>
      </c>
      <c r="D23" s="3">
        <f>VLOOKUP(B23,'Cost Pool'!$A$2:$B$100,2,FALSE)</f>
        <v>4</v>
      </c>
      <c r="E23" s="3">
        <f>VLOOKUP(C23,'IT Tower'!$A$2:$B$100,2,FALSE)</f>
        <v>3</v>
      </c>
      <c r="F23" s="24">
        <v>0.4</v>
      </c>
      <c r="G23" s="3"/>
      <c r="H23" s="3"/>
      <c r="I23" s="3"/>
      <c r="J23" s="3"/>
    </row>
    <row r="24" spans="1:10" x14ac:dyDescent="0.35">
      <c r="A24" s="3">
        <v>23</v>
      </c>
      <c r="B24" s="3" t="s">
        <v>665</v>
      </c>
      <c r="C24" s="3" t="s">
        <v>653</v>
      </c>
      <c r="D24" s="3">
        <f>VLOOKUP(B24,'Cost Pool'!$A$2:$B$100,2,FALSE)</f>
        <v>4</v>
      </c>
      <c r="E24" s="3">
        <f>VLOOKUP(C24,'IT Tower'!$A$2:$B$100,2,FALSE)</f>
        <v>1</v>
      </c>
      <c r="F24" s="24">
        <v>0.05</v>
      </c>
      <c r="G24" s="3"/>
      <c r="H24" s="3"/>
      <c r="I24" s="3"/>
      <c r="J24" s="3"/>
    </row>
    <row r="25" spans="1:10" x14ac:dyDescent="0.35">
      <c r="A25" s="3">
        <v>24</v>
      </c>
      <c r="B25" s="3" t="s">
        <v>665</v>
      </c>
      <c r="C25" s="3" t="s">
        <v>659</v>
      </c>
      <c r="D25" s="3">
        <f>VLOOKUP(B25,'Cost Pool'!$A$2:$B$100,2,FALSE)</f>
        <v>4</v>
      </c>
      <c r="E25" s="3">
        <f>VLOOKUP(C25,'IT Tower'!$A$2:$B$100,2,FALSE)</f>
        <v>7</v>
      </c>
      <c r="F25" s="24">
        <v>0.05</v>
      </c>
      <c r="G25" s="3"/>
      <c r="H25" s="3"/>
      <c r="I25" s="3"/>
      <c r="J25" s="3"/>
    </row>
    <row r="26" spans="1:10" x14ac:dyDescent="0.35">
      <c r="A26" s="3">
        <v>25</v>
      </c>
      <c r="B26" s="3" t="s">
        <v>665</v>
      </c>
      <c r="C26" s="3" t="s">
        <v>663</v>
      </c>
      <c r="D26" s="3">
        <f>VLOOKUP(B26,'Cost Pool'!$A$2:$B$100,2,FALSE)</f>
        <v>4</v>
      </c>
      <c r="E26" s="3">
        <f>VLOOKUP(C26,'IT Tower'!$A$2:$B$100,2,FALSE)</f>
        <v>8</v>
      </c>
      <c r="F26" s="24">
        <v>0.2</v>
      </c>
      <c r="G26" s="3"/>
      <c r="H26" s="3"/>
      <c r="I26" s="3"/>
      <c r="J26" s="3"/>
    </row>
    <row r="27" spans="1:10" x14ac:dyDescent="0.35">
      <c r="A27" s="3">
        <v>26</v>
      </c>
      <c r="B27" s="3" t="s">
        <v>666</v>
      </c>
      <c r="C27" s="3" t="s">
        <v>653</v>
      </c>
      <c r="D27" s="3">
        <f>VLOOKUP(B27,'Cost Pool'!$A$2:$B$100,2,FALSE)</f>
        <v>5</v>
      </c>
      <c r="E27" s="3">
        <f>VLOOKUP(C27,'IT Tower'!$A$2:$B$100,2,FALSE)</f>
        <v>1</v>
      </c>
      <c r="F27" s="24">
        <v>1</v>
      </c>
      <c r="G27" s="3"/>
      <c r="H27" s="3"/>
      <c r="I27" s="3"/>
      <c r="J27" s="3"/>
    </row>
    <row r="28" spans="1:10" x14ac:dyDescent="0.35">
      <c r="A28" s="3">
        <v>27</v>
      </c>
      <c r="B28" s="3" t="s">
        <v>667</v>
      </c>
      <c r="C28" s="3" t="s">
        <v>654</v>
      </c>
      <c r="D28" s="3">
        <f>VLOOKUP(B28,'Cost Pool'!$A$2:$B$100,2,FALSE)</f>
        <v>6</v>
      </c>
      <c r="E28" s="3">
        <f>VLOOKUP(C28,'IT Tower'!$A$2:$B$100,2,FALSE)</f>
        <v>2</v>
      </c>
      <c r="F28" s="24">
        <v>1</v>
      </c>
      <c r="G28" s="3"/>
      <c r="H28" s="3"/>
      <c r="I28" s="3"/>
      <c r="J28" s="3"/>
    </row>
    <row r="29" spans="1:10" x14ac:dyDescent="0.35">
      <c r="A29" s="3">
        <v>28</v>
      </c>
      <c r="B29" s="3" t="s">
        <v>668</v>
      </c>
      <c r="C29" s="3" t="s">
        <v>654</v>
      </c>
      <c r="D29" s="3">
        <f>VLOOKUP(B29,'Cost Pool'!$A$2:$B$100,2,FALSE)</f>
        <v>7</v>
      </c>
      <c r="E29" s="3">
        <f>VLOOKUP(C29,'IT Tower'!$A$2:$B$100,2,FALSE)</f>
        <v>2</v>
      </c>
      <c r="F29" s="24">
        <v>1</v>
      </c>
      <c r="G29" s="3"/>
      <c r="H29" s="3"/>
      <c r="I29" s="3"/>
      <c r="J29" s="3"/>
    </row>
    <row r="30" spans="1:10" x14ac:dyDescent="0.35">
      <c r="A30" s="3">
        <v>29</v>
      </c>
      <c r="B30" s="3" t="s">
        <v>669</v>
      </c>
      <c r="C30" s="3" t="s">
        <v>658</v>
      </c>
      <c r="D30" s="3">
        <f>VLOOKUP(B30,'Cost Pool'!$A$2:$B$100,2,FALSE)</f>
        <v>8</v>
      </c>
      <c r="E30" s="3">
        <f>VLOOKUP(C30,'IT Tower'!$A$2:$B$100,2,FALSE)</f>
        <v>6</v>
      </c>
      <c r="F30" s="24">
        <v>1</v>
      </c>
      <c r="G30" s="3"/>
      <c r="H30" s="3"/>
      <c r="I30" s="3"/>
      <c r="J30" s="3"/>
    </row>
    <row r="31" spans="1:10" x14ac:dyDescent="0.35">
      <c r="A31" s="3">
        <v>30</v>
      </c>
      <c r="B31" s="3" t="s">
        <v>670</v>
      </c>
      <c r="C31" s="3" t="s">
        <v>659</v>
      </c>
      <c r="D31" s="3">
        <f>VLOOKUP(B31,'Cost Pool'!$A$2:$B$100,2,FALSE)</f>
        <v>9</v>
      </c>
      <c r="E31" s="3">
        <f>VLOOKUP(C31,'IT Tower'!$A$2:$B$100,2,FALSE)</f>
        <v>7</v>
      </c>
      <c r="F31" s="24">
        <v>1</v>
      </c>
      <c r="G31" s="3"/>
      <c r="H31" s="3"/>
      <c r="I31" s="3"/>
      <c r="J31" s="3"/>
    </row>
    <row r="32" spans="1:10" x14ac:dyDescent="0.35">
      <c r="A32" s="3">
        <v>31</v>
      </c>
      <c r="B32" s="3" t="s">
        <v>671</v>
      </c>
      <c r="C32" s="3" t="s">
        <v>663</v>
      </c>
      <c r="D32" s="3">
        <f>VLOOKUP(B32,'Cost Pool'!$A$2:$B$100,2,FALSE)</f>
        <v>10</v>
      </c>
      <c r="E32" s="3">
        <f>VLOOKUP(C32,'IT Tower'!$A$2:$B$100,2,FALSE)</f>
        <v>8</v>
      </c>
      <c r="F32" s="24">
        <v>1</v>
      </c>
      <c r="G32" s="3"/>
      <c r="H32" s="3"/>
      <c r="I32" s="3"/>
      <c r="J32" s="3"/>
    </row>
    <row r="33" spans="1:6" x14ac:dyDescent="0.35">
      <c r="A33" s="3">
        <v>32</v>
      </c>
      <c r="B33" s="3" t="s">
        <v>672</v>
      </c>
      <c r="C33" s="3" t="s">
        <v>660</v>
      </c>
      <c r="D33" s="3">
        <f>VLOOKUP(B33,'Cost Pool'!$A$2:$B$100,2,FALSE)</f>
        <v>11</v>
      </c>
      <c r="E33" s="3">
        <f>VLOOKUP(C33,'IT Tower'!$A$2:$B$100,2,FALSE)</f>
        <v>9</v>
      </c>
      <c r="F33" s="24">
        <v>1</v>
      </c>
    </row>
    <row r="34" spans="1:6" x14ac:dyDescent="0.35">
      <c r="A34" s="3">
        <v>33</v>
      </c>
      <c r="B34" s="3" t="s">
        <v>673</v>
      </c>
      <c r="C34" s="3" t="s">
        <v>656</v>
      </c>
      <c r="D34" s="3">
        <f>VLOOKUP(B34,'Cost Pool'!$A$2:$B$100,2,FALSE)</f>
        <v>12</v>
      </c>
      <c r="E34" s="3">
        <f>VLOOKUP(C34,'IT Tower'!$A$2:$B$100,2,FALSE)</f>
        <v>4</v>
      </c>
      <c r="F34" s="24">
        <v>0.7</v>
      </c>
    </row>
    <row r="35" spans="1:6" x14ac:dyDescent="0.35">
      <c r="A35" s="3">
        <v>34</v>
      </c>
      <c r="B35" s="3" t="s">
        <v>673</v>
      </c>
      <c r="C35" s="3" t="s">
        <v>657</v>
      </c>
      <c r="D35" s="3">
        <f>VLOOKUP(B35,'Cost Pool'!$A$2:$B$100,2,FALSE)</f>
        <v>12</v>
      </c>
      <c r="E35" s="3">
        <f>VLOOKUP(C35,'IT Tower'!$A$2:$B$100,2,FALSE)</f>
        <v>5</v>
      </c>
      <c r="F35" s="24">
        <v>0.3</v>
      </c>
    </row>
    <row r="36" spans="1:6" x14ac:dyDescent="0.35">
      <c r="A36" s="3">
        <v>35</v>
      </c>
      <c r="B36" s="3" t="s">
        <v>674</v>
      </c>
      <c r="C36" s="3" t="s">
        <v>662</v>
      </c>
      <c r="D36" s="3">
        <f>VLOOKUP(B36,'Cost Pool'!$A$2:$B$100,2,FALSE)</f>
        <v>13</v>
      </c>
      <c r="E36" s="3">
        <f>VLOOKUP(C36,'IT Tower'!$A$2:$B$100,2,FALSE)</f>
        <v>3</v>
      </c>
      <c r="F36" s="24">
        <v>1</v>
      </c>
    </row>
    <row r="37" spans="1:6" x14ac:dyDescent="0.35">
      <c r="A37" s="3">
        <v>36</v>
      </c>
      <c r="B37" s="3" t="s">
        <v>695</v>
      </c>
      <c r="C37" s="3" t="s">
        <v>653</v>
      </c>
      <c r="D37" s="3">
        <f>VLOOKUP(B37,'Cost Pool'!$A$2:$B$100,2,FALSE)</f>
        <v>14</v>
      </c>
      <c r="E37" s="3">
        <f>VLOOKUP(C37,'IT Tower'!$A$2:$B$100,2,FALSE)</f>
        <v>1</v>
      </c>
      <c r="F37" s="24">
        <v>0.1</v>
      </c>
    </row>
    <row r="38" spans="1:6" x14ac:dyDescent="0.35">
      <c r="A38" s="3">
        <v>37</v>
      </c>
      <c r="B38" s="3" t="s">
        <v>695</v>
      </c>
      <c r="C38" s="3" t="s">
        <v>654</v>
      </c>
      <c r="D38" s="3">
        <f>VLOOKUP(B38,'Cost Pool'!$A$2:$B$100,2,FALSE)</f>
        <v>14</v>
      </c>
      <c r="E38" s="3">
        <f>VLOOKUP(C38,'IT Tower'!$A$2:$B$100,2,FALSE)</f>
        <v>2</v>
      </c>
      <c r="F38" s="24">
        <v>0.45</v>
      </c>
    </row>
    <row r="39" spans="1:6" x14ac:dyDescent="0.35">
      <c r="A39" s="3">
        <v>38</v>
      </c>
      <c r="B39" s="3" t="s">
        <v>695</v>
      </c>
      <c r="C39" s="3" t="s">
        <v>655</v>
      </c>
      <c r="D39" s="3">
        <f>VLOOKUP(B39,'Cost Pool'!$A$2:$B$100,2,FALSE)</f>
        <v>14</v>
      </c>
      <c r="E39" s="3">
        <f>VLOOKUP(C39,'IT Tower'!$A$2:$B$100,2,FALSE)</f>
        <v>10</v>
      </c>
      <c r="F39" s="24">
        <v>0.2</v>
      </c>
    </row>
    <row r="40" spans="1:6" x14ac:dyDescent="0.35">
      <c r="A40" s="3">
        <v>39</v>
      </c>
      <c r="B40" s="3" t="s">
        <v>695</v>
      </c>
      <c r="C40" s="3" t="s">
        <v>656</v>
      </c>
      <c r="D40" s="3">
        <f>VLOOKUP(B40,'Cost Pool'!$A$2:$B$100,2,FALSE)</f>
        <v>14</v>
      </c>
      <c r="E40" s="3">
        <f>VLOOKUP(C40,'IT Tower'!$A$2:$B$100,2,FALSE)</f>
        <v>4</v>
      </c>
      <c r="F40" s="24">
        <v>0.03</v>
      </c>
    </row>
    <row r="41" spans="1:6" x14ac:dyDescent="0.35">
      <c r="A41" s="3">
        <v>40</v>
      </c>
      <c r="B41" s="3" t="s">
        <v>695</v>
      </c>
      <c r="C41" s="3" t="s">
        <v>658</v>
      </c>
      <c r="D41" s="3">
        <f>VLOOKUP(B41,'Cost Pool'!$A$2:$B$100,2,FALSE)</f>
        <v>14</v>
      </c>
      <c r="E41" s="3">
        <f>VLOOKUP(C41,'IT Tower'!$A$2:$B$100,2,FALSE)</f>
        <v>6</v>
      </c>
      <c r="F41" s="24">
        <v>0.02</v>
      </c>
    </row>
    <row r="42" spans="1:6" x14ac:dyDescent="0.35">
      <c r="A42" s="3">
        <v>41</v>
      </c>
      <c r="B42" s="3" t="s">
        <v>695</v>
      </c>
      <c r="C42" s="3" t="s">
        <v>659</v>
      </c>
      <c r="D42" s="3">
        <f>VLOOKUP(B42,'Cost Pool'!$A$2:$B$100,2,FALSE)</f>
        <v>14</v>
      </c>
      <c r="E42" s="3">
        <f>VLOOKUP(C42,'IT Tower'!$A$2:$B$100,2,FALSE)</f>
        <v>7</v>
      </c>
      <c r="F42" s="24">
        <v>0.1</v>
      </c>
    </row>
    <row r="43" spans="1:6" x14ac:dyDescent="0.35">
      <c r="A43" s="3">
        <v>42</v>
      </c>
      <c r="B43" s="3" t="s">
        <v>695</v>
      </c>
      <c r="C43" s="3" t="s">
        <v>655</v>
      </c>
      <c r="D43" s="3">
        <f>VLOOKUP(B43,'Cost Pool'!$A$2:$B$100,2,FALSE)</f>
        <v>14</v>
      </c>
      <c r="E43" s="3">
        <f>VLOOKUP(C43,'IT Tower'!$A$2:$B$100,2,FALSE)</f>
        <v>10</v>
      </c>
      <c r="F43" s="24">
        <v>0.05</v>
      </c>
    </row>
    <row r="44" spans="1:6" x14ac:dyDescent="0.35">
      <c r="A44" s="3">
        <v>43</v>
      </c>
      <c r="B44" s="3" t="s">
        <v>695</v>
      </c>
      <c r="C44" s="3" t="s">
        <v>660</v>
      </c>
      <c r="D44" s="3">
        <f>VLOOKUP(B44,'Cost Pool'!$A$2:$B$100,2,FALSE)</f>
        <v>14</v>
      </c>
      <c r="E44" s="3">
        <f>VLOOKUP(C44,'IT Tower'!$A$2:$B$100,2,FALSE)</f>
        <v>9</v>
      </c>
      <c r="F44" s="24">
        <v>0.05</v>
      </c>
    </row>
    <row r="45" spans="1:6" x14ac:dyDescent="0.35">
      <c r="A45" s="3"/>
      <c r="D45" s="3"/>
      <c r="E45" s="3"/>
      <c r="F45" s="24"/>
    </row>
  </sheetData>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9FB76855-B7A1-7649-98B2-C568765C86DA}">
          <x14:formula1>
            <xm:f>'IT Tower'!A$2:A$100</xm:f>
          </x14:formula1>
          <xm:sqref>J9:J17 C2:C100</xm:sqref>
        </x14:dataValidation>
        <x14:dataValidation type="list" allowBlank="1" showInputMessage="1" showErrorMessage="1" xr:uid="{75A4A038-B5D1-324D-9482-D1AB7D8D3298}">
          <x14:formula1>
            <xm:f>'Cost Pool'!A$2:A$100</xm:f>
          </x14:formula1>
          <xm:sqref>B2:B100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3801D-83B0-8D44-B074-89293F8D5045}">
  <sheetPr>
    <tabColor theme="8"/>
  </sheetPr>
  <dimension ref="A1:F100"/>
  <sheetViews>
    <sheetView zoomScaleNormal="100" workbookViewId="0">
      <selection activeCell="C18" sqref="C18"/>
    </sheetView>
  </sheetViews>
  <sheetFormatPr defaultColWidth="11.453125" defaultRowHeight="14.5" x14ac:dyDescent="0.35"/>
  <cols>
    <col min="1" max="1" width="17" bestFit="1" customWidth="1"/>
    <col min="2" max="2" width="24.36328125" style="3" bestFit="1" customWidth="1"/>
    <col min="3" max="3" width="34.36328125" style="3" bestFit="1" customWidth="1"/>
    <col min="4" max="4" width="9.6328125" bestFit="1" customWidth="1"/>
    <col min="5" max="5" width="8.81640625" bestFit="1" customWidth="1"/>
  </cols>
  <sheetData>
    <row r="1" spans="1:6" s="17" customFormat="1" x14ac:dyDescent="0.35">
      <c r="A1" s="17" t="s">
        <v>675</v>
      </c>
      <c r="B1" s="17" t="s">
        <v>650</v>
      </c>
      <c r="C1" s="17" t="s">
        <v>676</v>
      </c>
      <c r="D1" s="17" t="s">
        <v>601</v>
      </c>
      <c r="E1" s="17" t="s">
        <v>622</v>
      </c>
      <c r="F1" s="17" t="s">
        <v>651</v>
      </c>
    </row>
    <row r="2" spans="1:6" x14ac:dyDescent="0.35">
      <c r="A2" s="3">
        <v>1</v>
      </c>
      <c r="B2" s="3" t="s">
        <v>653</v>
      </c>
      <c r="C2" s="3" t="s">
        <v>677</v>
      </c>
      <c r="D2" s="3">
        <f>VLOOKUP(B2,'IT Tower'!$A$2:$B$100,2,FALSE)</f>
        <v>1</v>
      </c>
      <c r="E2" s="3">
        <f>VLOOKUP(C2,Service!$A$2:$B$100,2,FALSE)</f>
        <v>1</v>
      </c>
      <c r="F2" s="24">
        <v>1</v>
      </c>
    </row>
    <row r="3" spans="1:6" x14ac:dyDescent="0.35">
      <c r="A3" s="3">
        <v>2</v>
      </c>
      <c r="B3" s="3" t="s">
        <v>654</v>
      </c>
      <c r="C3" s="3" t="s">
        <v>678</v>
      </c>
      <c r="D3" s="3">
        <f>VLOOKUP(B3,'IT Tower'!$A$2:$B$100,2,FALSE)</f>
        <v>2</v>
      </c>
      <c r="E3" s="3">
        <f>VLOOKUP(C3,Service!$A$2:$B$100,2,FALSE)</f>
        <v>5</v>
      </c>
      <c r="F3" s="24">
        <v>1</v>
      </c>
    </row>
    <row r="4" spans="1:6" x14ac:dyDescent="0.35">
      <c r="A4" s="3">
        <v>3</v>
      </c>
      <c r="B4" s="3" t="s">
        <v>662</v>
      </c>
      <c r="C4" s="3" t="s">
        <v>678</v>
      </c>
      <c r="D4" s="3">
        <f>VLOOKUP(B4,'IT Tower'!$A$2:$B$100,2,FALSE)</f>
        <v>3</v>
      </c>
      <c r="E4" s="3">
        <f>VLOOKUP(C4,Service!$A$2:$B$100,2,FALSE)</f>
        <v>5</v>
      </c>
      <c r="F4" s="24">
        <v>1</v>
      </c>
    </row>
    <row r="5" spans="1:6" x14ac:dyDescent="0.35">
      <c r="A5" s="3">
        <v>4</v>
      </c>
      <c r="B5" s="3" t="s">
        <v>656</v>
      </c>
      <c r="C5" s="3" t="s">
        <v>679</v>
      </c>
      <c r="D5" s="3">
        <f>VLOOKUP(B5,'IT Tower'!$A$2:$B$100,2,FALSE)</f>
        <v>4</v>
      </c>
      <c r="E5" s="3">
        <f>VLOOKUP(C5,Service!$A$2:$B$100,2,FALSE)</f>
        <v>6</v>
      </c>
      <c r="F5" s="24">
        <v>1</v>
      </c>
    </row>
    <row r="6" spans="1:6" x14ac:dyDescent="0.35">
      <c r="A6" s="3">
        <v>5</v>
      </c>
      <c r="B6" s="3" t="s">
        <v>657</v>
      </c>
      <c r="C6" s="3" t="s">
        <v>679</v>
      </c>
      <c r="D6" s="3">
        <f>VLOOKUP(B6,'IT Tower'!$A$2:$B$100,2,FALSE)</f>
        <v>5</v>
      </c>
      <c r="E6" s="3">
        <f>VLOOKUP(C6,Service!$A$2:$B$100,2,FALSE)</f>
        <v>6</v>
      </c>
      <c r="F6" s="24">
        <v>1</v>
      </c>
    </row>
    <row r="7" spans="1:6" x14ac:dyDescent="0.35">
      <c r="A7" s="3">
        <v>6</v>
      </c>
      <c r="B7" s="3" t="s">
        <v>658</v>
      </c>
      <c r="C7" s="3" t="s">
        <v>679</v>
      </c>
      <c r="D7" s="3">
        <f>VLOOKUP(B7,'IT Tower'!$A$2:$B$100,2,FALSE)</f>
        <v>6</v>
      </c>
      <c r="E7" s="3">
        <f>VLOOKUP(C7,Service!$A$2:$B$100,2,FALSE)</f>
        <v>6</v>
      </c>
      <c r="F7" s="24">
        <v>1</v>
      </c>
    </row>
    <row r="8" spans="1:6" x14ac:dyDescent="0.35">
      <c r="A8" s="3">
        <v>7</v>
      </c>
      <c r="B8" s="3" t="s">
        <v>659</v>
      </c>
      <c r="C8" s="3" t="s">
        <v>680</v>
      </c>
      <c r="D8" s="3">
        <f>VLOOKUP(B8,'IT Tower'!$A$2:$B$100,2,FALSE)</f>
        <v>7</v>
      </c>
      <c r="E8" s="3">
        <f>VLOOKUP(C8,Service!$A$2:$B$100,2,FALSE)</f>
        <v>4</v>
      </c>
      <c r="F8" s="24">
        <v>1</v>
      </c>
    </row>
    <row r="9" spans="1:6" x14ac:dyDescent="0.35">
      <c r="A9" s="3">
        <v>8</v>
      </c>
      <c r="B9" s="3" t="s">
        <v>663</v>
      </c>
      <c r="C9" s="3" t="s">
        <v>681</v>
      </c>
      <c r="D9" s="3">
        <f>VLOOKUP(B9,'IT Tower'!$A$2:$B$100,2,FALSE)</f>
        <v>8</v>
      </c>
      <c r="E9" s="3">
        <f>VLOOKUP(C9,Service!$A$2:$B$100,2,FALSE)</f>
        <v>3</v>
      </c>
      <c r="F9" s="24">
        <v>1</v>
      </c>
    </row>
    <row r="10" spans="1:6" x14ac:dyDescent="0.35">
      <c r="A10" s="3">
        <v>9</v>
      </c>
      <c r="B10" s="3" t="s">
        <v>660</v>
      </c>
      <c r="C10" s="3" t="s">
        <v>678</v>
      </c>
      <c r="D10" s="3">
        <f>VLOOKUP(B10,'IT Tower'!$A$2:$B$100,2,FALSE)</f>
        <v>9</v>
      </c>
      <c r="E10" s="3">
        <f>VLOOKUP(C10,Service!$A$2:$B$100,2,FALSE)</f>
        <v>5</v>
      </c>
      <c r="F10" s="24">
        <v>0.5</v>
      </c>
    </row>
    <row r="11" spans="1:6" x14ac:dyDescent="0.35">
      <c r="A11" s="3">
        <v>10</v>
      </c>
      <c r="B11" s="3" t="s">
        <v>655</v>
      </c>
      <c r="C11" s="3" t="s">
        <v>682</v>
      </c>
      <c r="D11" s="3">
        <f>VLOOKUP(B11,'IT Tower'!$A$2:$B$100,2,FALSE)</f>
        <v>10</v>
      </c>
      <c r="E11" s="3">
        <f>VLOOKUP(C11,Service!$A$2:$B$100,2,FALSE)</f>
        <v>2</v>
      </c>
      <c r="F11" s="24">
        <v>1</v>
      </c>
    </row>
    <row r="12" spans="1:6" x14ac:dyDescent="0.35">
      <c r="A12" s="3">
        <v>11</v>
      </c>
      <c r="B12" s="3" t="s">
        <v>660</v>
      </c>
      <c r="C12" s="3" t="s">
        <v>679</v>
      </c>
      <c r="D12" s="3">
        <f>VLOOKUP(B12,'IT Tower'!$A$2:$B$100,2,FALSE)</f>
        <v>9</v>
      </c>
      <c r="E12" s="3">
        <f>VLOOKUP(C12,Service!$A$2:$B$100,2,FALSE)</f>
        <v>6</v>
      </c>
      <c r="F12" s="24">
        <v>0.5</v>
      </c>
    </row>
    <row r="13" spans="1:6" x14ac:dyDescent="0.35">
      <c r="A13" s="3"/>
      <c r="D13" s="3"/>
      <c r="E13" s="3"/>
      <c r="F13" s="24"/>
    </row>
    <row r="14" spans="1:6" x14ac:dyDescent="0.35">
      <c r="A14" s="3"/>
      <c r="D14" s="3"/>
      <c r="E14" s="3"/>
      <c r="F14" s="24"/>
    </row>
    <row r="15" spans="1:6" x14ac:dyDescent="0.35">
      <c r="A15" s="3"/>
      <c r="D15" s="3"/>
      <c r="E15" s="3"/>
      <c r="F15" s="24"/>
    </row>
    <row r="16" spans="1:6" x14ac:dyDescent="0.35">
      <c r="A16" s="3"/>
      <c r="D16" s="3"/>
      <c r="E16" s="3"/>
      <c r="F16" s="24"/>
    </row>
    <row r="17" spans="6:6" x14ac:dyDescent="0.35">
      <c r="F17" s="24"/>
    </row>
    <row r="18" spans="6:6" x14ac:dyDescent="0.35">
      <c r="F18" s="24"/>
    </row>
    <row r="19" spans="6:6" x14ac:dyDescent="0.35">
      <c r="F19" s="24"/>
    </row>
    <row r="20" spans="6:6" x14ac:dyDescent="0.35">
      <c r="F20" s="24"/>
    </row>
    <row r="21" spans="6:6" x14ac:dyDescent="0.35">
      <c r="F21" s="24"/>
    </row>
    <row r="22" spans="6:6" x14ac:dyDescent="0.35">
      <c r="F22" s="24"/>
    </row>
    <row r="23" spans="6:6" x14ac:dyDescent="0.35">
      <c r="F23" s="24"/>
    </row>
    <row r="24" spans="6:6" x14ac:dyDescent="0.35">
      <c r="F24" s="24"/>
    </row>
    <row r="25" spans="6:6" x14ac:dyDescent="0.35">
      <c r="F25" s="24"/>
    </row>
    <row r="26" spans="6:6" x14ac:dyDescent="0.35">
      <c r="F26" s="24"/>
    </row>
    <row r="27" spans="6:6" x14ac:dyDescent="0.35">
      <c r="F27" s="24"/>
    </row>
    <row r="28" spans="6:6" x14ac:dyDescent="0.35">
      <c r="F28" s="24"/>
    </row>
    <row r="29" spans="6:6" x14ac:dyDescent="0.35">
      <c r="F29" s="24"/>
    </row>
    <row r="30" spans="6:6" x14ac:dyDescent="0.35">
      <c r="F30" s="24"/>
    </row>
    <row r="31" spans="6:6" x14ac:dyDescent="0.35">
      <c r="F31" s="24"/>
    </row>
    <row r="32" spans="6:6" x14ac:dyDescent="0.35">
      <c r="F32" s="24"/>
    </row>
    <row r="33" spans="6:6" x14ac:dyDescent="0.35">
      <c r="F33" s="24"/>
    </row>
    <row r="34" spans="6:6" x14ac:dyDescent="0.35">
      <c r="F34" s="24"/>
    </row>
    <row r="35" spans="6:6" x14ac:dyDescent="0.35">
      <c r="F35" s="24"/>
    </row>
    <row r="36" spans="6:6" x14ac:dyDescent="0.35">
      <c r="F36" s="24"/>
    </row>
    <row r="37" spans="6:6" x14ac:dyDescent="0.35">
      <c r="F37" s="24"/>
    </row>
    <row r="38" spans="6:6" x14ac:dyDescent="0.35">
      <c r="F38" s="24"/>
    </row>
    <row r="39" spans="6:6" x14ac:dyDescent="0.35">
      <c r="F39" s="24"/>
    </row>
    <row r="40" spans="6:6" x14ac:dyDescent="0.35">
      <c r="F40" s="24"/>
    </row>
    <row r="41" spans="6:6" x14ac:dyDescent="0.35">
      <c r="F41" s="24"/>
    </row>
    <row r="42" spans="6:6" x14ac:dyDescent="0.35">
      <c r="F42" s="24"/>
    </row>
    <row r="43" spans="6:6" x14ac:dyDescent="0.35">
      <c r="F43" s="24"/>
    </row>
    <row r="44" spans="6:6" x14ac:dyDescent="0.35">
      <c r="F44" s="24"/>
    </row>
    <row r="45" spans="6:6" x14ac:dyDescent="0.35">
      <c r="F45" s="24"/>
    </row>
    <row r="46" spans="6:6" x14ac:dyDescent="0.35">
      <c r="F46" s="24"/>
    </row>
    <row r="47" spans="6:6" x14ac:dyDescent="0.35">
      <c r="F47" s="24"/>
    </row>
    <row r="48" spans="6:6" x14ac:dyDescent="0.35">
      <c r="F48" s="24"/>
    </row>
    <row r="49" spans="6:6" x14ac:dyDescent="0.35">
      <c r="F49" s="24"/>
    </row>
    <row r="50" spans="6:6" x14ac:dyDescent="0.35">
      <c r="F50" s="24"/>
    </row>
    <row r="51" spans="6:6" x14ac:dyDescent="0.35">
      <c r="F51" s="24"/>
    </row>
    <row r="52" spans="6:6" x14ac:dyDescent="0.35">
      <c r="F52" s="24"/>
    </row>
    <row r="53" spans="6:6" x14ac:dyDescent="0.35">
      <c r="F53" s="24"/>
    </row>
    <row r="54" spans="6:6" x14ac:dyDescent="0.35">
      <c r="F54" s="24"/>
    </row>
    <row r="55" spans="6:6" x14ac:dyDescent="0.35">
      <c r="F55" s="24"/>
    </row>
    <row r="56" spans="6:6" x14ac:dyDescent="0.35">
      <c r="F56" s="24"/>
    </row>
    <row r="57" spans="6:6" x14ac:dyDescent="0.35">
      <c r="F57" s="24"/>
    </row>
    <row r="58" spans="6:6" x14ac:dyDescent="0.35">
      <c r="F58" s="24"/>
    </row>
    <row r="59" spans="6:6" x14ac:dyDescent="0.35">
      <c r="F59" s="24"/>
    </row>
    <row r="60" spans="6:6" x14ac:dyDescent="0.35">
      <c r="F60" s="24"/>
    </row>
    <row r="61" spans="6:6" x14ac:dyDescent="0.35">
      <c r="F61" s="24"/>
    </row>
    <row r="62" spans="6:6" x14ac:dyDescent="0.35">
      <c r="F62" s="24"/>
    </row>
    <row r="63" spans="6:6" x14ac:dyDescent="0.35">
      <c r="F63" s="24"/>
    </row>
    <row r="64" spans="6:6" x14ac:dyDescent="0.35">
      <c r="F64" s="24"/>
    </row>
    <row r="65" spans="6:6" x14ac:dyDescent="0.35">
      <c r="F65" s="24"/>
    </row>
    <row r="66" spans="6:6" x14ac:dyDescent="0.35">
      <c r="F66" s="24"/>
    </row>
    <row r="67" spans="6:6" x14ac:dyDescent="0.35">
      <c r="F67" s="24"/>
    </row>
    <row r="68" spans="6:6" x14ac:dyDescent="0.35">
      <c r="F68" s="24"/>
    </row>
    <row r="69" spans="6:6" x14ac:dyDescent="0.35">
      <c r="F69" s="24"/>
    </row>
    <row r="70" spans="6:6" x14ac:dyDescent="0.35">
      <c r="F70" s="24"/>
    </row>
    <row r="71" spans="6:6" x14ac:dyDescent="0.35">
      <c r="F71" s="24"/>
    </row>
    <row r="72" spans="6:6" x14ac:dyDescent="0.35">
      <c r="F72" s="24"/>
    </row>
    <row r="73" spans="6:6" x14ac:dyDescent="0.35">
      <c r="F73" s="24"/>
    </row>
    <row r="74" spans="6:6" x14ac:dyDescent="0.35">
      <c r="F74" s="24"/>
    </row>
    <row r="75" spans="6:6" x14ac:dyDescent="0.35">
      <c r="F75" s="24"/>
    </row>
    <row r="76" spans="6:6" x14ac:dyDescent="0.35">
      <c r="F76" s="24"/>
    </row>
    <row r="77" spans="6:6" x14ac:dyDescent="0.35">
      <c r="F77" s="24"/>
    </row>
    <row r="78" spans="6:6" x14ac:dyDescent="0.35">
      <c r="F78" s="24"/>
    </row>
    <row r="79" spans="6:6" x14ac:dyDescent="0.35">
      <c r="F79" s="24"/>
    </row>
    <row r="80" spans="6:6" x14ac:dyDescent="0.35">
      <c r="F80" s="24"/>
    </row>
    <row r="81" spans="6:6" x14ac:dyDescent="0.35">
      <c r="F81" s="24"/>
    </row>
    <row r="82" spans="6:6" x14ac:dyDescent="0.35">
      <c r="F82" s="24"/>
    </row>
    <row r="83" spans="6:6" x14ac:dyDescent="0.35">
      <c r="F83" s="24"/>
    </row>
    <row r="84" spans="6:6" x14ac:dyDescent="0.35">
      <c r="F84" s="24"/>
    </row>
    <row r="85" spans="6:6" x14ac:dyDescent="0.35">
      <c r="F85" s="24"/>
    </row>
    <row r="86" spans="6:6" x14ac:dyDescent="0.35">
      <c r="F86" s="24"/>
    </row>
    <row r="87" spans="6:6" x14ac:dyDescent="0.35">
      <c r="F87" s="24"/>
    </row>
    <row r="88" spans="6:6" x14ac:dyDescent="0.35">
      <c r="F88" s="24"/>
    </row>
    <row r="89" spans="6:6" x14ac:dyDescent="0.35">
      <c r="F89" s="24"/>
    </row>
    <row r="90" spans="6:6" x14ac:dyDescent="0.35">
      <c r="F90" s="24"/>
    </row>
    <row r="91" spans="6:6" x14ac:dyDescent="0.35">
      <c r="F91" s="24"/>
    </row>
    <row r="92" spans="6:6" x14ac:dyDescent="0.35">
      <c r="F92" s="24"/>
    </row>
    <row r="93" spans="6:6" x14ac:dyDescent="0.35">
      <c r="F93" s="24"/>
    </row>
    <row r="94" spans="6:6" x14ac:dyDescent="0.35">
      <c r="F94" s="24"/>
    </row>
    <row r="95" spans="6:6" x14ac:dyDescent="0.35">
      <c r="F95" s="24"/>
    </row>
    <row r="96" spans="6:6" x14ac:dyDescent="0.35">
      <c r="F96" s="24"/>
    </row>
    <row r="97" spans="6:6" x14ac:dyDescent="0.35">
      <c r="F97" s="24"/>
    </row>
    <row r="98" spans="6:6" x14ac:dyDescent="0.35">
      <c r="F98" s="24"/>
    </row>
    <row r="99" spans="6:6" x14ac:dyDescent="0.35">
      <c r="F99" s="24"/>
    </row>
    <row r="100" spans="6:6" x14ac:dyDescent="0.35">
      <c r="F100" s="2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64525CE-5165-134B-82C3-85CFEA64CB90}">
          <x14:formula1>
            <xm:f>'IT Tower'!A$2:A$100</xm:f>
          </x14:formula1>
          <xm:sqref>B2:B100</xm:sqref>
        </x14:dataValidation>
        <x14:dataValidation type="list" allowBlank="1" showInputMessage="1" showErrorMessage="1" xr:uid="{3E9CD720-0014-6647-86AA-FF36FF7AFB92}">
          <x14:formula1>
            <xm:f>Service!A$2:A$100</xm:f>
          </x14:formula1>
          <xm:sqref>C2:C100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81D99-0A91-C34F-AE3C-930968D03502}">
  <sheetPr>
    <tabColor theme="8"/>
  </sheetPr>
  <dimension ref="A1:F9"/>
  <sheetViews>
    <sheetView zoomScaleNormal="100" workbookViewId="0">
      <selection activeCell="E2" sqref="E2"/>
    </sheetView>
  </sheetViews>
  <sheetFormatPr defaultColWidth="11.453125" defaultRowHeight="14.5" x14ac:dyDescent="0.35"/>
  <cols>
    <col min="1" max="1" width="18" bestFit="1" customWidth="1"/>
    <col min="2" max="2" width="34.36328125" bestFit="1" customWidth="1"/>
    <col min="3" max="3" width="37.1796875" bestFit="1" customWidth="1"/>
    <col min="4" max="4" width="9" style="3" bestFit="1" customWidth="1"/>
    <col min="5" max="5" width="8.81640625" bestFit="1" customWidth="1"/>
    <col min="6" max="6" width="9.6328125" bestFit="1" customWidth="1"/>
  </cols>
  <sheetData>
    <row r="1" spans="1:6" s="17" customFormat="1" x14ac:dyDescent="0.35">
      <c r="A1" s="17" t="s">
        <v>683</v>
      </c>
      <c r="B1" s="17" t="s">
        <v>621</v>
      </c>
      <c r="C1" s="17" t="s">
        <v>638</v>
      </c>
      <c r="D1" s="17" t="s">
        <v>684</v>
      </c>
      <c r="E1" s="17" t="s">
        <v>622</v>
      </c>
      <c r="F1" s="17" t="s">
        <v>639</v>
      </c>
    </row>
    <row r="2" spans="1:6" x14ac:dyDescent="0.35">
      <c r="A2" s="3">
        <v>1</v>
      </c>
      <c r="B2" s="3" t="s">
        <v>677</v>
      </c>
      <c r="C2" s="3" t="s">
        <v>685</v>
      </c>
      <c r="D2" s="19">
        <v>0.5</v>
      </c>
      <c r="E2" s="3">
        <f>VLOOKUP(B2,Service!$A$2:$B$100,2,FALSE)</f>
        <v>1</v>
      </c>
      <c r="F2" s="3">
        <f>VLOOKUP(C2,Projects!$A$2:$B$100,2,FALSE)</f>
        <v>2</v>
      </c>
    </row>
    <row r="3" spans="1:6" x14ac:dyDescent="0.35">
      <c r="A3" s="3">
        <v>2</v>
      </c>
      <c r="B3" s="3" t="s">
        <v>680</v>
      </c>
      <c r="C3" s="3" t="s">
        <v>685</v>
      </c>
      <c r="D3" s="19">
        <v>0.7</v>
      </c>
      <c r="E3" s="3">
        <f>VLOOKUP(B3,Service!$A$2:$B$100,2,FALSE)</f>
        <v>4</v>
      </c>
      <c r="F3" s="3">
        <f>VLOOKUP(C3,Projects!$A$2:$B$100,2,FALSE)</f>
        <v>2</v>
      </c>
    </row>
    <row r="4" spans="1:6" x14ac:dyDescent="0.35">
      <c r="A4" s="3">
        <v>3</v>
      </c>
      <c r="B4" s="3" t="s">
        <v>677</v>
      </c>
      <c r="C4" s="3" t="s">
        <v>686</v>
      </c>
      <c r="D4" s="19">
        <v>0.5</v>
      </c>
      <c r="E4" s="3">
        <f>VLOOKUP(B4,Service!$A$2:$B$100,2,FALSE)</f>
        <v>1</v>
      </c>
      <c r="F4" s="3">
        <f>VLOOKUP(C4,Projects!$A$2:$B$100,2,FALSE)</f>
        <v>1</v>
      </c>
    </row>
    <row r="5" spans="1:6" x14ac:dyDescent="0.35">
      <c r="A5" s="3">
        <v>4</v>
      </c>
      <c r="B5" s="3" t="s">
        <v>682</v>
      </c>
      <c r="C5" s="3" t="s">
        <v>686</v>
      </c>
      <c r="D5" s="19">
        <v>1</v>
      </c>
      <c r="E5" s="3">
        <f>VLOOKUP(B5,Service!$A$2:$B$100,2,FALSE)</f>
        <v>2</v>
      </c>
      <c r="F5" s="3">
        <f>VLOOKUP(C5,Projects!$A$2:$B$100,2,FALSE)</f>
        <v>1</v>
      </c>
    </row>
    <row r="6" spans="1:6" x14ac:dyDescent="0.35">
      <c r="A6" s="3">
        <v>5</v>
      </c>
      <c r="B6" s="3" t="s">
        <v>681</v>
      </c>
      <c r="C6" s="3" t="s">
        <v>686</v>
      </c>
      <c r="D6" s="19">
        <v>1</v>
      </c>
      <c r="E6" s="3">
        <f>VLOOKUP(B6,Service!$A$2:$B$100,2,FALSE)</f>
        <v>3</v>
      </c>
      <c r="F6" s="3">
        <f>VLOOKUP(C6,Projects!$A$2:$B$100,2,FALSE)</f>
        <v>1</v>
      </c>
    </row>
    <row r="7" spans="1:6" x14ac:dyDescent="0.35">
      <c r="A7" s="3">
        <v>6</v>
      </c>
      <c r="B7" s="3" t="s">
        <v>680</v>
      </c>
      <c r="C7" s="3" t="s">
        <v>686</v>
      </c>
      <c r="D7" s="19">
        <v>0.3</v>
      </c>
      <c r="E7" s="3">
        <f>VLOOKUP(B7,Service!$A$2:$B$100,2,FALSE)</f>
        <v>4</v>
      </c>
      <c r="F7" s="3">
        <f>VLOOKUP(C7,Projects!$A$2:$B$100,2,FALSE)</f>
        <v>1</v>
      </c>
    </row>
    <row r="8" spans="1:6" x14ac:dyDescent="0.35">
      <c r="A8" s="3">
        <v>7</v>
      </c>
      <c r="B8" s="3" t="s">
        <v>678</v>
      </c>
      <c r="C8" s="3" t="s">
        <v>686</v>
      </c>
      <c r="D8" s="19">
        <v>1</v>
      </c>
      <c r="E8" s="3">
        <f>VLOOKUP(B8,Service!$A$2:$B$100,2,FALSE)</f>
        <v>5</v>
      </c>
      <c r="F8" s="3">
        <f>VLOOKUP(C8,Projects!$A$2:$B$100,2,FALSE)</f>
        <v>1</v>
      </c>
    </row>
    <row r="9" spans="1:6" x14ac:dyDescent="0.35">
      <c r="A9" s="3">
        <v>8</v>
      </c>
      <c r="B9" s="3" t="s">
        <v>679</v>
      </c>
      <c r="C9" s="3" t="s">
        <v>686</v>
      </c>
      <c r="D9" s="19">
        <v>1</v>
      </c>
      <c r="E9" s="3">
        <f>VLOOKUP(B9,Service!$A$2:$B$100,2,FALSE)</f>
        <v>6</v>
      </c>
      <c r="F9" s="3">
        <f>VLOOKUP(C9,Projects!$A$2:$B$100,2,FALSE)</f>
        <v>1</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A09BCF3-D379-C648-811C-14EE5BCEE10B}">
          <x14:formula1>
            <xm:f>Projects!A$2:A$100</xm:f>
          </x14:formula1>
          <xm:sqref>C2:C9</xm:sqref>
        </x14:dataValidation>
        <x14:dataValidation type="list" allowBlank="1" showInputMessage="1" showErrorMessage="1" xr:uid="{953341B9-D55F-884F-A6F9-FEBFFC39D371}">
          <x14:formula1>
            <xm:f>Service!A$2:A$100</xm:f>
          </x14:formula1>
          <xm:sqref>B2:B3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B96EC-F8C1-E24D-8032-1D6981ABEC3B}">
  <sheetPr>
    <tabColor theme="8"/>
  </sheetPr>
  <dimension ref="A1"/>
  <sheetViews>
    <sheetView workbookViewId="0"/>
  </sheetViews>
  <sheetFormatPr defaultColWidth="10.90625" defaultRowHeight="14.5" x14ac:dyDescent="0.3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638D4-6BF6-5043-9628-0B25CF8FE34C}">
  <sheetPr>
    <tabColor theme="7" tint="0.39997558519241921"/>
  </sheetPr>
  <dimension ref="A3:E40"/>
  <sheetViews>
    <sheetView zoomScaleNormal="100" workbookViewId="0">
      <selection activeCell="D32" sqref="D32"/>
    </sheetView>
  </sheetViews>
  <sheetFormatPr defaultColWidth="11.453125" defaultRowHeight="14.5" x14ac:dyDescent="0.35"/>
  <cols>
    <col min="1" max="1" width="51.1796875" bestFit="1" customWidth="1"/>
    <col min="2" max="2" width="47" bestFit="1" customWidth="1"/>
    <col min="3" max="3" width="15.36328125" bestFit="1" customWidth="1"/>
    <col min="4" max="4" width="47" bestFit="1" customWidth="1"/>
    <col min="5" max="5" width="15.36328125" bestFit="1" customWidth="1"/>
  </cols>
  <sheetData>
    <row r="3" spans="1:5" x14ac:dyDescent="0.35">
      <c r="A3" s="20" t="s">
        <v>650</v>
      </c>
      <c r="B3" s="20" t="s">
        <v>575</v>
      </c>
      <c r="C3" s="3"/>
      <c r="D3" s="20" t="s">
        <v>575</v>
      </c>
      <c r="E3" t="s">
        <v>687</v>
      </c>
    </row>
    <row r="4" spans="1:5" x14ac:dyDescent="0.35">
      <c r="A4" s="3" t="s">
        <v>653</v>
      </c>
      <c r="B4" s="3" t="s">
        <v>666</v>
      </c>
      <c r="C4" s="3"/>
      <c r="D4" s="3" t="s">
        <v>652</v>
      </c>
      <c r="E4" s="19">
        <v>1.0000000000000002</v>
      </c>
    </row>
    <row r="5" spans="1:5" x14ac:dyDescent="0.35">
      <c r="A5" s="3" t="s">
        <v>653</v>
      </c>
      <c r="B5" s="3" t="s">
        <v>652</v>
      </c>
      <c r="C5" s="3"/>
      <c r="D5" s="3" t="s">
        <v>671</v>
      </c>
      <c r="E5" s="19">
        <v>1</v>
      </c>
    </row>
    <row r="6" spans="1:5" x14ac:dyDescent="0.35">
      <c r="A6" s="3" t="s">
        <v>653</v>
      </c>
      <c r="B6" s="3" t="s">
        <v>661</v>
      </c>
      <c r="C6" s="3"/>
      <c r="D6" s="3" t="s">
        <v>672</v>
      </c>
      <c r="E6" s="19">
        <v>1</v>
      </c>
    </row>
    <row r="7" spans="1:5" x14ac:dyDescent="0.35">
      <c r="A7" s="3" t="s">
        <v>653</v>
      </c>
      <c r="B7" s="3" t="s">
        <v>665</v>
      </c>
      <c r="C7" s="3"/>
      <c r="D7" s="3" t="s">
        <v>673</v>
      </c>
      <c r="E7" s="19">
        <v>1</v>
      </c>
    </row>
    <row r="8" spans="1:5" x14ac:dyDescent="0.35">
      <c r="A8" s="3" t="s">
        <v>653</v>
      </c>
      <c r="B8" s="3" t="s">
        <v>695</v>
      </c>
      <c r="C8" s="3"/>
      <c r="D8" s="3" t="s">
        <v>674</v>
      </c>
      <c r="E8" s="19">
        <v>1</v>
      </c>
    </row>
    <row r="9" spans="1:5" x14ac:dyDescent="0.35">
      <c r="A9" s="3" t="s">
        <v>654</v>
      </c>
      <c r="B9" s="3" t="s">
        <v>652</v>
      </c>
      <c r="C9" s="3"/>
      <c r="D9" s="3" t="s">
        <v>695</v>
      </c>
      <c r="E9" s="19">
        <v>1</v>
      </c>
    </row>
    <row r="10" spans="1:5" x14ac:dyDescent="0.35">
      <c r="A10" s="3" t="s">
        <v>654</v>
      </c>
      <c r="B10" s="3" t="s">
        <v>661</v>
      </c>
      <c r="C10" s="3"/>
      <c r="D10" s="3" t="s">
        <v>661</v>
      </c>
      <c r="E10" s="19">
        <v>1</v>
      </c>
    </row>
    <row r="11" spans="1:5" x14ac:dyDescent="0.35">
      <c r="A11" s="3" t="s">
        <v>654</v>
      </c>
      <c r="B11" s="3" t="s">
        <v>664</v>
      </c>
      <c r="C11" s="3"/>
      <c r="D11" s="3" t="s">
        <v>664</v>
      </c>
      <c r="E11" s="19">
        <v>1</v>
      </c>
    </row>
    <row r="12" spans="1:5" x14ac:dyDescent="0.35">
      <c r="A12" s="3" t="s">
        <v>654</v>
      </c>
      <c r="B12" s="3" t="s">
        <v>665</v>
      </c>
      <c r="C12" s="3"/>
      <c r="D12" s="3" t="s">
        <v>665</v>
      </c>
      <c r="E12" s="19">
        <v>1</v>
      </c>
    </row>
    <row r="13" spans="1:5" x14ac:dyDescent="0.35">
      <c r="A13" s="3" t="s">
        <v>654</v>
      </c>
      <c r="B13" s="3" t="s">
        <v>667</v>
      </c>
      <c r="C13" s="3"/>
      <c r="D13" s="3" t="s">
        <v>666</v>
      </c>
      <c r="E13" s="19">
        <v>1</v>
      </c>
    </row>
    <row r="14" spans="1:5" x14ac:dyDescent="0.35">
      <c r="A14" s="3" t="s">
        <v>654</v>
      </c>
      <c r="B14" s="3" t="s">
        <v>668</v>
      </c>
      <c r="C14" s="3"/>
      <c r="D14" s="3" t="s">
        <v>667</v>
      </c>
      <c r="E14" s="19">
        <v>1</v>
      </c>
    </row>
    <row r="15" spans="1:5" x14ac:dyDescent="0.35">
      <c r="A15" s="3" t="s">
        <v>654</v>
      </c>
      <c r="B15" s="3" t="s">
        <v>695</v>
      </c>
      <c r="C15" s="3"/>
      <c r="D15" s="3" t="s">
        <v>668</v>
      </c>
      <c r="E15" s="19">
        <v>1</v>
      </c>
    </row>
    <row r="16" spans="1:5" x14ac:dyDescent="0.35">
      <c r="A16" s="3" t="s">
        <v>662</v>
      </c>
      <c r="B16" s="3" t="s">
        <v>661</v>
      </c>
      <c r="C16" s="3"/>
      <c r="D16" s="3" t="s">
        <v>669</v>
      </c>
      <c r="E16" s="19">
        <v>1</v>
      </c>
    </row>
    <row r="17" spans="1:5" x14ac:dyDescent="0.35">
      <c r="A17" s="3" t="s">
        <v>662</v>
      </c>
      <c r="B17" s="3" t="s">
        <v>665</v>
      </c>
      <c r="D17" s="3" t="s">
        <v>670</v>
      </c>
      <c r="E17" s="19">
        <v>1</v>
      </c>
    </row>
    <row r="18" spans="1:5" x14ac:dyDescent="0.35">
      <c r="A18" s="3" t="s">
        <v>662</v>
      </c>
      <c r="B18" s="3" t="s">
        <v>674</v>
      </c>
    </row>
    <row r="19" spans="1:5" x14ac:dyDescent="0.35">
      <c r="A19" s="3" t="s">
        <v>656</v>
      </c>
      <c r="B19" s="3" t="s">
        <v>652</v>
      </c>
    </row>
    <row r="20" spans="1:5" x14ac:dyDescent="0.35">
      <c r="A20" s="3" t="s">
        <v>656</v>
      </c>
      <c r="B20" s="3" t="s">
        <v>673</v>
      </c>
    </row>
    <row r="21" spans="1:5" x14ac:dyDescent="0.35">
      <c r="A21" s="3" t="s">
        <v>656</v>
      </c>
      <c r="B21" s="3" t="s">
        <v>695</v>
      </c>
    </row>
    <row r="22" spans="1:5" x14ac:dyDescent="0.35">
      <c r="A22" s="3" t="s">
        <v>657</v>
      </c>
      <c r="B22" s="3" t="s">
        <v>652</v>
      </c>
    </row>
    <row r="23" spans="1:5" x14ac:dyDescent="0.35">
      <c r="A23" s="3" t="s">
        <v>657</v>
      </c>
      <c r="B23" s="3" t="s">
        <v>673</v>
      </c>
    </row>
    <row r="24" spans="1:5" x14ac:dyDescent="0.35">
      <c r="A24" s="3" t="s">
        <v>658</v>
      </c>
      <c r="B24" s="3" t="s">
        <v>652</v>
      </c>
    </row>
    <row r="25" spans="1:5" x14ac:dyDescent="0.35">
      <c r="A25" s="3" t="s">
        <v>658</v>
      </c>
      <c r="B25" s="3" t="s">
        <v>669</v>
      </c>
    </row>
    <row r="26" spans="1:5" x14ac:dyDescent="0.35">
      <c r="A26" s="3" t="s">
        <v>658</v>
      </c>
      <c r="B26" s="3" t="s">
        <v>695</v>
      </c>
    </row>
    <row r="27" spans="1:5" x14ac:dyDescent="0.35">
      <c r="A27" s="3" t="s">
        <v>659</v>
      </c>
      <c r="B27" s="3" t="s">
        <v>652</v>
      </c>
    </row>
    <row r="28" spans="1:5" x14ac:dyDescent="0.35">
      <c r="A28" s="3" t="s">
        <v>659</v>
      </c>
      <c r="B28" s="3" t="s">
        <v>661</v>
      </c>
    </row>
    <row r="29" spans="1:5" x14ac:dyDescent="0.35">
      <c r="A29" s="3" t="s">
        <v>659</v>
      </c>
      <c r="B29" s="3" t="s">
        <v>664</v>
      </c>
    </row>
    <row r="30" spans="1:5" x14ac:dyDescent="0.35">
      <c r="A30" s="3" t="s">
        <v>659</v>
      </c>
      <c r="B30" s="3" t="s">
        <v>665</v>
      </c>
    </row>
    <row r="31" spans="1:5" x14ac:dyDescent="0.35">
      <c r="A31" s="3" t="s">
        <v>659</v>
      </c>
      <c r="B31" s="3" t="s">
        <v>670</v>
      </c>
    </row>
    <row r="32" spans="1:5" x14ac:dyDescent="0.35">
      <c r="A32" s="3" t="s">
        <v>659</v>
      </c>
      <c r="B32" s="3" t="s">
        <v>695</v>
      </c>
    </row>
    <row r="33" spans="1:2" x14ac:dyDescent="0.35">
      <c r="A33" s="3" t="s">
        <v>663</v>
      </c>
      <c r="B33" s="3" t="s">
        <v>661</v>
      </c>
    </row>
    <row r="34" spans="1:2" x14ac:dyDescent="0.35">
      <c r="A34" s="3" t="s">
        <v>663</v>
      </c>
      <c r="B34" s="3" t="s">
        <v>664</v>
      </c>
    </row>
    <row r="35" spans="1:2" x14ac:dyDescent="0.35">
      <c r="A35" s="3" t="s">
        <v>663</v>
      </c>
      <c r="B35" s="3" t="s">
        <v>665</v>
      </c>
    </row>
    <row r="36" spans="1:2" x14ac:dyDescent="0.35">
      <c r="A36" s="3" t="s">
        <v>663</v>
      </c>
      <c r="B36" s="3" t="s">
        <v>671</v>
      </c>
    </row>
    <row r="37" spans="1:2" x14ac:dyDescent="0.35">
      <c r="A37" s="3" t="s">
        <v>660</v>
      </c>
      <c r="B37" s="3" t="s">
        <v>652</v>
      </c>
    </row>
    <row r="38" spans="1:2" x14ac:dyDescent="0.35">
      <c r="A38" s="3" t="s">
        <v>660</v>
      </c>
      <c r="B38" s="3" t="s">
        <v>661</v>
      </c>
    </row>
    <row r="39" spans="1:2" x14ac:dyDescent="0.35">
      <c r="A39" s="3" t="s">
        <v>660</v>
      </c>
      <c r="B39" s="3" t="s">
        <v>672</v>
      </c>
    </row>
    <row r="40" spans="1:2" x14ac:dyDescent="0.35">
      <c r="A40" s="3" t="s">
        <v>660</v>
      </c>
      <c r="B40" s="3" t="s">
        <v>695</v>
      </c>
    </row>
  </sheetData>
  <pageMargins left="0.7" right="0.7" top="0.75" bottom="0.75" header="0.3" footer="0.3"/>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6F846-8692-074E-9423-0FB8EA95A1FD}">
  <sheetPr>
    <tabColor theme="7" tint="0.39997558519241921"/>
  </sheetPr>
  <dimension ref="A3:F14"/>
  <sheetViews>
    <sheetView zoomScaleNormal="100" workbookViewId="0">
      <selection activeCell="C3" sqref="C3"/>
    </sheetView>
  </sheetViews>
  <sheetFormatPr defaultColWidth="11.453125" defaultRowHeight="14.5" x14ac:dyDescent="0.35"/>
  <cols>
    <col min="1" max="1" width="37" bestFit="1" customWidth="1"/>
    <col min="2" max="2" width="29.6328125" bestFit="1" customWidth="1"/>
    <col min="5" max="5" width="29.6328125" bestFit="1" customWidth="1"/>
    <col min="6" max="6" width="14.6328125" bestFit="1" customWidth="1"/>
  </cols>
  <sheetData>
    <row r="3" spans="1:6" x14ac:dyDescent="0.35">
      <c r="A3" s="20" t="s">
        <v>676</v>
      </c>
      <c r="B3" s="20" t="s">
        <v>650</v>
      </c>
      <c r="C3" s="3"/>
      <c r="D3" s="3"/>
      <c r="E3" s="20" t="s">
        <v>650</v>
      </c>
      <c r="F3" s="3" t="s">
        <v>687</v>
      </c>
    </row>
    <row r="4" spans="1:6" x14ac:dyDescent="0.35">
      <c r="A4" s="3" t="s">
        <v>678</v>
      </c>
      <c r="B4" s="3" t="s">
        <v>654</v>
      </c>
      <c r="C4" s="3"/>
      <c r="D4" s="3"/>
      <c r="E4" s="3" t="s">
        <v>653</v>
      </c>
      <c r="F4" s="19">
        <v>1</v>
      </c>
    </row>
    <row r="5" spans="1:6" x14ac:dyDescent="0.35">
      <c r="A5" s="3" t="s">
        <v>678</v>
      </c>
      <c r="B5" s="3" t="s">
        <v>662</v>
      </c>
      <c r="C5" s="3"/>
      <c r="D5" s="3"/>
      <c r="E5" s="3" t="s">
        <v>654</v>
      </c>
      <c r="F5" s="19">
        <v>1</v>
      </c>
    </row>
    <row r="6" spans="1:6" x14ac:dyDescent="0.35">
      <c r="A6" s="3" t="s">
        <v>678</v>
      </c>
      <c r="B6" s="3" t="s">
        <v>660</v>
      </c>
      <c r="C6" s="3"/>
      <c r="D6" s="3"/>
      <c r="E6" s="3" t="s">
        <v>662</v>
      </c>
      <c r="F6" s="19">
        <v>1</v>
      </c>
    </row>
    <row r="7" spans="1:6" x14ac:dyDescent="0.35">
      <c r="A7" s="3" t="s">
        <v>679</v>
      </c>
      <c r="B7" s="3" t="s">
        <v>656</v>
      </c>
      <c r="C7" s="3"/>
      <c r="D7" s="3"/>
      <c r="E7" s="3" t="s">
        <v>656</v>
      </c>
      <c r="F7" s="19">
        <v>1</v>
      </c>
    </row>
    <row r="8" spans="1:6" x14ac:dyDescent="0.35">
      <c r="A8" s="3" t="s">
        <v>679</v>
      </c>
      <c r="B8" s="3" t="s">
        <v>657</v>
      </c>
      <c r="C8" s="3"/>
      <c r="D8" s="3"/>
      <c r="E8" s="3" t="s">
        <v>657</v>
      </c>
      <c r="F8" s="19">
        <v>1</v>
      </c>
    </row>
    <row r="9" spans="1:6" x14ac:dyDescent="0.35">
      <c r="A9" s="3" t="s">
        <v>679</v>
      </c>
      <c r="B9" s="3" t="s">
        <v>658</v>
      </c>
      <c r="C9" s="3"/>
      <c r="D9" s="3"/>
      <c r="E9" s="3" t="s">
        <v>658</v>
      </c>
      <c r="F9" s="19">
        <v>1</v>
      </c>
    </row>
    <row r="10" spans="1:6" x14ac:dyDescent="0.35">
      <c r="A10" s="3" t="s">
        <v>679</v>
      </c>
      <c r="B10" s="3" t="s">
        <v>660</v>
      </c>
      <c r="C10" s="3"/>
      <c r="D10" s="3"/>
      <c r="E10" s="3" t="s">
        <v>659</v>
      </c>
      <c r="F10" s="19">
        <v>1</v>
      </c>
    </row>
    <row r="11" spans="1:6" x14ac:dyDescent="0.35">
      <c r="A11" s="3" t="s">
        <v>680</v>
      </c>
      <c r="B11" s="3" t="s">
        <v>659</v>
      </c>
      <c r="C11" s="3"/>
      <c r="D11" s="3"/>
      <c r="E11" s="3" t="s">
        <v>663</v>
      </c>
      <c r="F11" s="19">
        <v>1</v>
      </c>
    </row>
    <row r="12" spans="1:6" x14ac:dyDescent="0.35">
      <c r="A12" s="3" t="s">
        <v>681</v>
      </c>
      <c r="B12" s="3" t="s">
        <v>663</v>
      </c>
      <c r="C12" s="3"/>
      <c r="D12" s="3"/>
      <c r="E12" s="3" t="s">
        <v>660</v>
      </c>
      <c r="F12" s="19">
        <v>1</v>
      </c>
    </row>
    <row r="13" spans="1:6" x14ac:dyDescent="0.35">
      <c r="A13" s="3" t="s">
        <v>677</v>
      </c>
      <c r="B13" s="3" t="s">
        <v>653</v>
      </c>
      <c r="C13" s="3"/>
      <c r="D13" s="3"/>
      <c r="E13" s="3" t="s">
        <v>655</v>
      </c>
      <c r="F13" s="19">
        <v>1</v>
      </c>
    </row>
    <row r="14" spans="1:6" x14ac:dyDescent="0.35">
      <c r="A14" s="3" t="s">
        <v>682</v>
      </c>
      <c r="B14" s="3" t="s">
        <v>655</v>
      </c>
      <c r="C14" s="3"/>
      <c r="D14" s="3"/>
      <c r="E14" s="3"/>
      <c r="F1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G44"/>
  <sheetViews>
    <sheetView zoomScaleNormal="100" workbookViewId="0">
      <selection activeCell="D38" sqref="D38"/>
    </sheetView>
  </sheetViews>
  <sheetFormatPr defaultColWidth="9.1796875" defaultRowHeight="12.5" x14ac:dyDescent="0.35"/>
  <cols>
    <col min="1" max="1" width="39.81640625" style="1" bestFit="1" customWidth="1"/>
    <col min="2" max="2" width="19.453125" style="1" bestFit="1" customWidth="1"/>
    <col min="3" max="3" width="16.1796875" style="1" bestFit="1" customWidth="1"/>
    <col min="4" max="4" width="24.453125" style="1" bestFit="1" customWidth="1"/>
    <col min="5" max="5" width="16.1796875" style="1" customWidth="1"/>
    <col min="6" max="6" width="121.36328125" style="1" customWidth="1"/>
    <col min="7" max="7" width="16.1796875" style="1" customWidth="1"/>
    <col min="8" max="16384" width="9.1796875" style="1"/>
  </cols>
  <sheetData>
    <row r="1" spans="1:7" ht="13" x14ac:dyDescent="0.3">
      <c r="A1" s="1" t="s">
        <v>0</v>
      </c>
      <c r="B1" s="1" t="s">
        <v>1</v>
      </c>
      <c r="C1" s="2" t="s">
        <v>2</v>
      </c>
      <c r="D1" s="2" t="s">
        <v>3</v>
      </c>
      <c r="E1" s="2" t="s">
        <v>4</v>
      </c>
      <c r="F1" s="2" t="s">
        <v>5</v>
      </c>
      <c r="G1" s="2" t="s">
        <v>6</v>
      </c>
    </row>
    <row r="2" spans="1:7" ht="14.5" x14ac:dyDescent="0.35">
      <c r="A2" s="1" t="str">
        <f t="shared" ref="A2:A31" si="0">_xlfn.CONCAT(B2,"___",C2,"___",D2)</f>
        <v>1___Internal Labor___Expense</v>
      </c>
      <c r="B2" s="1">
        <v>1</v>
      </c>
      <c r="C2" s="3" t="s">
        <v>7</v>
      </c>
      <c r="D2" s="3" t="s">
        <v>8</v>
      </c>
      <c r="E2" s="3" t="s">
        <v>9</v>
      </c>
      <c r="F2" s="3" t="s">
        <v>10</v>
      </c>
      <c r="G2" s="4" t="s">
        <v>11</v>
      </c>
    </row>
    <row r="3" spans="1:7" ht="14.5" x14ac:dyDescent="0.35">
      <c r="A3" s="1" t="str">
        <f t="shared" si="0"/>
        <v>2___External Labor___Expense</v>
      </c>
      <c r="B3" s="1">
        <v>2</v>
      </c>
      <c r="C3" s="3" t="s">
        <v>12</v>
      </c>
      <c r="D3" s="3" t="s">
        <v>8</v>
      </c>
      <c r="E3" s="3" t="s">
        <v>9</v>
      </c>
      <c r="F3" s="3" t="s">
        <v>13</v>
      </c>
      <c r="G3" s="4" t="s">
        <v>11</v>
      </c>
    </row>
    <row r="4" spans="1:7" ht="14.5" x14ac:dyDescent="0.35">
      <c r="A4" s="1" t="str">
        <f t="shared" si="0"/>
        <v>3___Outside Services___Consulting</v>
      </c>
      <c r="B4" s="1">
        <v>3</v>
      </c>
      <c r="C4" s="3" t="s">
        <v>14</v>
      </c>
      <c r="D4" s="3" t="s">
        <v>15</v>
      </c>
      <c r="E4" s="3" t="s">
        <v>9</v>
      </c>
      <c r="F4" s="3" t="s">
        <v>16</v>
      </c>
      <c r="G4" s="4" t="s">
        <v>11</v>
      </c>
    </row>
    <row r="5" spans="1:7" ht="14.5" x14ac:dyDescent="0.35">
      <c r="A5" s="1" t="str">
        <f t="shared" si="0"/>
        <v>4___Outside Services___Managed Service Providers</v>
      </c>
      <c r="B5" s="1">
        <v>4</v>
      </c>
      <c r="C5" s="3" t="s">
        <v>14</v>
      </c>
      <c r="D5" s="3" t="s">
        <v>17</v>
      </c>
      <c r="E5" s="3" t="s">
        <v>9</v>
      </c>
      <c r="F5" s="3" t="s">
        <v>18</v>
      </c>
      <c r="G5" s="4" t="s">
        <v>11</v>
      </c>
    </row>
    <row r="6" spans="1:7" ht="14.5" x14ac:dyDescent="0.35">
      <c r="A6" s="1" t="str">
        <f t="shared" si="0"/>
        <v>5___Outside Services___Cloud Service Providers</v>
      </c>
      <c r="B6" s="1">
        <v>5</v>
      </c>
      <c r="C6" s="3" t="s">
        <v>14</v>
      </c>
      <c r="D6" s="3" t="s">
        <v>19</v>
      </c>
      <c r="E6" s="3" t="s">
        <v>9</v>
      </c>
      <c r="F6" s="3" t="s">
        <v>20</v>
      </c>
      <c r="G6" s="4" t="s">
        <v>11</v>
      </c>
    </row>
    <row r="7" spans="1:7" ht="14.5" x14ac:dyDescent="0.35">
      <c r="A7" s="1" t="str">
        <f t="shared" si="0"/>
        <v>6___Hardware___Expense</v>
      </c>
      <c r="B7" s="1">
        <v>6</v>
      </c>
      <c r="C7" s="3" t="s">
        <v>21</v>
      </c>
      <c r="D7" s="3" t="s">
        <v>8</v>
      </c>
      <c r="E7" s="3" t="s">
        <v>9</v>
      </c>
      <c r="F7" s="3" t="s">
        <v>22</v>
      </c>
      <c r="G7" s="4" t="s">
        <v>11</v>
      </c>
    </row>
    <row r="8" spans="1:7" ht="14.5" x14ac:dyDescent="0.35">
      <c r="A8" s="1" t="str">
        <f t="shared" si="0"/>
        <v>7___Hardware___Lease</v>
      </c>
      <c r="B8" s="1">
        <v>7</v>
      </c>
      <c r="C8" s="3" t="s">
        <v>21</v>
      </c>
      <c r="D8" s="3" t="s">
        <v>23</v>
      </c>
      <c r="E8" s="3" t="s">
        <v>9</v>
      </c>
      <c r="F8" s="3" t="s">
        <v>24</v>
      </c>
      <c r="G8" s="4" t="s">
        <v>11</v>
      </c>
    </row>
    <row r="9" spans="1:7" ht="14.5" x14ac:dyDescent="0.35">
      <c r="A9" s="1" t="str">
        <f t="shared" si="0"/>
        <v>8___Hardware___Maintenance &amp; Support</v>
      </c>
      <c r="B9" s="1">
        <v>8</v>
      </c>
      <c r="C9" s="3" t="s">
        <v>21</v>
      </c>
      <c r="D9" s="3" t="s">
        <v>25</v>
      </c>
      <c r="E9" s="3" t="s">
        <v>9</v>
      </c>
      <c r="F9" s="3" t="s">
        <v>26</v>
      </c>
      <c r="G9" s="4" t="s">
        <v>11</v>
      </c>
    </row>
    <row r="10" spans="1:7" ht="14.5" x14ac:dyDescent="0.35">
      <c r="A10" s="1" t="str">
        <f t="shared" si="0"/>
        <v>9___Hardware___Depreciation &amp; Amortization</v>
      </c>
      <c r="B10" s="1">
        <v>9</v>
      </c>
      <c r="C10" s="3" t="s">
        <v>21</v>
      </c>
      <c r="D10" s="3" t="s">
        <v>27</v>
      </c>
      <c r="E10" s="3" t="s">
        <v>9</v>
      </c>
      <c r="F10" s="3" t="s">
        <v>28</v>
      </c>
      <c r="G10" s="4" t="s">
        <v>11</v>
      </c>
    </row>
    <row r="11" spans="1:7" ht="14.5" x14ac:dyDescent="0.35">
      <c r="A11" s="1" t="str">
        <f t="shared" si="0"/>
        <v>10___Software___Expense</v>
      </c>
      <c r="B11" s="1">
        <v>10</v>
      </c>
      <c r="C11" s="3" t="s">
        <v>29</v>
      </c>
      <c r="D11" s="3" t="s">
        <v>8</v>
      </c>
      <c r="E11" s="3" t="s">
        <v>9</v>
      </c>
      <c r="F11" s="3" t="s">
        <v>30</v>
      </c>
      <c r="G11" s="4" t="s">
        <v>11</v>
      </c>
    </row>
    <row r="12" spans="1:7" ht="14.5" x14ac:dyDescent="0.35">
      <c r="A12" s="1" t="str">
        <f t="shared" si="0"/>
        <v>11___Software___Licensing</v>
      </c>
      <c r="B12" s="1">
        <v>11</v>
      </c>
      <c r="C12" s="3" t="s">
        <v>29</v>
      </c>
      <c r="D12" s="3" t="s">
        <v>31</v>
      </c>
      <c r="E12" s="3" t="s">
        <v>9</v>
      </c>
      <c r="F12" s="3" t="s">
        <v>32</v>
      </c>
      <c r="G12" s="4" t="s">
        <v>11</v>
      </c>
    </row>
    <row r="13" spans="1:7" ht="14.5" x14ac:dyDescent="0.35">
      <c r="A13" s="1" t="str">
        <f t="shared" si="0"/>
        <v>12___Software___Maintenance &amp; Support</v>
      </c>
      <c r="B13" s="1">
        <v>12</v>
      </c>
      <c r="C13" s="3" t="s">
        <v>29</v>
      </c>
      <c r="D13" s="3" t="s">
        <v>25</v>
      </c>
      <c r="E13" s="3" t="s">
        <v>9</v>
      </c>
      <c r="F13" s="3" t="s">
        <v>33</v>
      </c>
      <c r="G13" s="4" t="s">
        <v>11</v>
      </c>
    </row>
    <row r="14" spans="1:7" ht="14.5" x14ac:dyDescent="0.35">
      <c r="A14" s="1" t="str">
        <f t="shared" si="0"/>
        <v>13___Software___Depreciation &amp; Amortization</v>
      </c>
      <c r="B14" s="1">
        <v>13</v>
      </c>
      <c r="C14" s="3" t="s">
        <v>29</v>
      </c>
      <c r="D14" s="3" t="s">
        <v>27</v>
      </c>
      <c r="E14" s="3" t="s">
        <v>9</v>
      </c>
      <c r="F14" s="3" t="s">
        <v>34</v>
      </c>
      <c r="G14" s="4" t="s">
        <v>11</v>
      </c>
    </row>
    <row r="15" spans="1:7" ht="14.5" x14ac:dyDescent="0.35">
      <c r="A15" s="1" t="str">
        <f t="shared" si="0"/>
        <v>14___Facilities &amp; Power___Expense</v>
      </c>
      <c r="B15" s="1">
        <v>14</v>
      </c>
      <c r="C15" s="3" t="s">
        <v>35</v>
      </c>
      <c r="D15" s="3" t="s">
        <v>8</v>
      </c>
      <c r="E15" s="3" t="s">
        <v>9</v>
      </c>
      <c r="F15" s="3" t="s">
        <v>36</v>
      </c>
      <c r="G15" s="4" t="s">
        <v>11</v>
      </c>
    </row>
    <row r="16" spans="1:7" ht="14.5" x14ac:dyDescent="0.35">
      <c r="A16" s="1" t="str">
        <f t="shared" si="0"/>
        <v>15___Facilities &amp; Power___Lease</v>
      </c>
      <c r="B16" s="1">
        <v>15</v>
      </c>
      <c r="C16" s="3" t="s">
        <v>35</v>
      </c>
      <c r="D16" s="3" t="s">
        <v>23</v>
      </c>
      <c r="E16" s="3" t="s">
        <v>9</v>
      </c>
      <c r="F16" s="3" t="s">
        <v>37</v>
      </c>
      <c r="G16" s="4" t="s">
        <v>11</v>
      </c>
    </row>
    <row r="17" spans="1:7" ht="14.5" x14ac:dyDescent="0.35">
      <c r="A17" s="1" t="str">
        <f t="shared" si="0"/>
        <v>16___Facilities &amp; Power___Maintenance &amp; Support</v>
      </c>
      <c r="B17" s="1">
        <v>16</v>
      </c>
      <c r="C17" s="3" t="s">
        <v>35</v>
      </c>
      <c r="D17" s="3" t="s">
        <v>25</v>
      </c>
      <c r="E17" s="3" t="s">
        <v>9</v>
      </c>
      <c r="F17" s="3" t="s">
        <v>38</v>
      </c>
      <c r="G17" s="4" t="s">
        <v>11</v>
      </c>
    </row>
    <row r="18" spans="1:7" ht="14.5" x14ac:dyDescent="0.35">
      <c r="A18" s="1" t="str">
        <f t="shared" si="0"/>
        <v>17___Facilities &amp; Power___Depreciation &amp; Amortization</v>
      </c>
      <c r="B18" s="1">
        <v>17</v>
      </c>
      <c r="C18" s="3" t="s">
        <v>35</v>
      </c>
      <c r="D18" s="3" t="s">
        <v>27</v>
      </c>
      <c r="E18" s="3" t="s">
        <v>9</v>
      </c>
      <c r="F18" s="3" t="s">
        <v>39</v>
      </c>
      <c r="G18" s="4" t="s">
        <v>11</v>
      </c>
    </row>
    <row r="19" spans="1:7" ht="14.5" x14ac:dyDescent="0.35">
      <c r="A19" s="1" t="str">
        <f t="shared" si="0"/>
        <v>18___Telecom___Expense</v>
      </c>
      <c r="B19" s="1">
        <v>18</v>
      </c>
      <c r="C19" s="3" t="s">
        <v>40</v>
      </c>
      <c r="D19" s="3" t="s">
        <v>8</v>
      </c>
      <c r="E19" s="3" t="s">
        <v>9</v>
      </c>
      <c r="F19" s="3" t="s">
        <v>41</v>
      </c>
      <c r="G19" s="4" t="s">
        <v>11</v>
      </c>
    </row>
    <row r="20" spans="1:7" ht="14.5" x14ac:dyDescent="0.35">
      <c r="A20" s="1" t="str">
        <f t="shared" si="0"/>
        <v>19___Telecom___Lease</v>
      </c>
      <c r="B20" s="1">
        <v>19</v>
      </c>
      <c r="C20" s="3" t="s">
        <v>40</v>
      </c>
      <c r="D20" s="3" t="s">
        <v>23</v>
      </c>
      <c r="E20" s="3" t="s">
        <v>9</v>
      </c>
      <c r="F20" s="3" t="s">
        <v>42</v>
      </c>
      <c r="G20" s="4" t="s">
        <v>11</v>
      </c>
    </row>
    <row r="21" spans="1:7" ht="14.5" x14ac:dyDescent="0.35">
      <c r="A21" s="1" t="str">
        <f t="shared" si="0"/>
        <v>20___Telecom___Maintenance &amp; Support</v>
      </c>
      <c r="B21" s="1">
        <v>20</v>
      </c>
      <c r="C21" s="3" t="s">
        <v>40</v>
      </c>
      <c r="D21" s="3" t="s">
        <v>25</v>
      </c>
      <c r="E21" s="3" t="s">
        <v>9</v>
      </c>
      <c r="F21" s="3" t="s">
        <v>43</v>
      </c>
      <c r="G21" s="4" t="s">
        <v>11</v>
      </c>
    </row>
    <row r="22" spans="1:7" ht="14.5" x14ac:dyDescent="0.35">
      <c r="A22" s="1" t="str">
        <f t="shared" si="0"/>
        <v>21___Telecom___Depreciation &amp; Amortization</v>
      </c>
      <c r="B22" s="1">
        <v>21</v>
      </c>
      <c r="C22" s="3" t="s">
        <v>40</v>
      </c>
      <c r="D22" s="3" t="s">
        <v>27</v>
      </c>
      <c r="E22" s="3" t="s">
        <v>9</v>
      </c>
      <c r="F22" s="3" t="s">
        <v>44</v>
      </c>
      <c r="G22" s="4" t="s">
        <v>11</v>
      </c>
    </row>
    <row r="23" spans="1:7" ht="14.5" x14ac:dyDescent="0.35">
      <c r="A23" s="1" t="str">
        <f t="shared" si="0"/>
        <v>22___Other___Other</v>
      </c>
      <c r="B23" s="1">
        <v>22</v>
      </c>
      <c r="C23" s="3" t="s">
        <v>45</v>
      </c>
      <c r="D23" s="3" t="s">
        <v>45</v>
      </c>
      <c r="E23" s="3" t="s">
        <v>9</v>
      </c>
      <c r="F23" s="3" t="s">
        <v>46</v>
      </c>
      <c r="G23" s="4" t="s">
        <v>11</v>
      </c>
    </row>
    <row r="24" spans="1:7" ht="14.5" x14ac:dyDescent="0.35">
      <c r="A24" s="1" t="str">
        <f t="shared" si="0"/>
        <v>23___Internal Services___Shared Services</v>
      </c>
      <c r="B24" s="1">
        <v>23</v>
      </c>
      <c r="C24" s="3" t="s">
        <v>47</v>
      </c>
      <c r="D24" s="3" t="s">
        <v>48</v>
      </c>
      <c r="E24" s="3" t="s">
        <v>9</v>
      </c>
      <c r="F24" s="3" t="s">
        <v>49</v>
      </c>
      <c r="G24" s="4" t="s">
        <v>11</v>
      </c>
    </row>
    <row r="25" spans="1:7" ht="14.5" x14ac:dyDescent="0.35">
      <c r="A25" s="1" t="str">
        <f t="shared" si="0"/>
        <v>24___Internal Labor___Capital</v>
      </c>
      <c r="B25" s="1">
        <v>24</v>
      </c>
      <c r="C25" s="3" t="s">
        <v>7</v>
      </c>
      <c r="D25" s="3" t="s">
        <v>50</v>
      </c>
      <c r="E25" s="3" t="s">
        <v>51</v>
      </c>
      <c r="F25" s="3" t="s">
        <v>52</v>
      </c>
      <c r="G25" s="4" t="s">
        <v>11</v>
      </c>
    </row>
    <row r="26" spans="1:7" ht="14.5" x14ac:dyDescent="0.35">
      <c r="A26" s="1" t="str">
        <f t="shared" si="0"/>
        <v>25___External Labor___Capital</v>
      </c>
      <c r="B26" s="1">
        <v>25</v>
      </c>
      <c r="C26" s="3" t="s">
        <v>12</v>
      </c>
      <c r="D26" s="3" t="s">
        <v>50</v>
      </c>
      <c r="E26" s="3" t="s">
        <v>51</v>
      </c>
      <c r="F26" s="3" t="s">
        <v>53</v>
      </c>
      <c r="G26" s="4" t="s">
        <v>11</v>
      </c>
    </row>
    <row r="27" spans="1:7" ht="14.5" x14ac:dyDescent="0.35">
      <c r="A27" s="1" t="str">
        <f t="shared" si="0"/>
        <v>26___Hardware___Capital</v>
      </c>
      <c r="B27" s="1">
        <v>26</v>
      </c>
      <c r="C27" s="3" t="s">
        <v>21</v>
      </c>
      <c r="D27" s="3" t="s">
        <v>50</v>
      </c>
      <c r="E27" s="3" t="s">
        <v>51</v>
      </c>
      <c r="F27" s="3" t="s">
        <v>54</v>
      </c>
      <c r="G27" s="4" t="s">
        <v>11</v>
      </c>
    </row>
    <row r="28" spans="1:7" ht="14.5" x14ac:dyDescent="0.35">
      <c r="A28" s="1" t="str">
        <f t="shared" si="0"/>
        <v>27___Software___Capital</v>
      </c>
      <c r="B28" s="1">
        <v>27</v>
      </c>
      <c r="C28" s="3" t="s">
        <v>29</v>
      </c>
      <c r="D28" s="3" t="s">
        <v>50</v>
      </c>
      <c r="E28" s="3" t="s">
        <v>51</v>
      </c>
      <c r="F28" s="3" t="s">
        <v>55</v>
      </c>
      <c r="G28" s="4" t="s">
        <v>11</v>
      </c>
    </row>
    <row r="29" spans="1:7" ht="14.5" x14ac:dyDescent="0.35">
      <c r="A29" s="1" t="str">
        <f t="shared" si="0"/>
        <v>28___Outside Services___Capital</v>
      </c>
      <c r="B29" s="1">
        <v>28</v>
      </c>
      <c r="C29" s="3" t="s">
        <v>14</v>
      </c>
      <c r="D29" s="3" t="s">
        <v>50</v>
      </c>
      <c r="E29" s="3" t="s">
        <v>51</v>
      </c>
      <c r="F29" s="3" t="s">
        <v>56</v>
      </c>
      <c r="G29" s="4" t="s">
        <v>11</v>
      </c>
    </row>
    <row r="30" spans="1:7" ht="14.5" x14ac:dyDescent="0.35">
      <c r="A30" s="1" t="str">
        <f t="shared" si="0"/>
        <v>29___Facilities &amp; Power___Capital</v>
      </c>
      <c r="B30" s="1">
        <v>29</v>
      </c>
      <c r="C30" s="3" t="s">
        <v>35</v>
      </c>
      <c r="D30" s="3" t="s">
        <v>50</v>
      </c>
      <c r="E30" s="3" t="s">
        <v>51</v>
      </c>
      <c r="F30" s="3" t="s">
        <v>57</v>
      </c>
      <c r="G30" s="4" t="s">
        <v>11</v>
      </c>
    </row>
    <row r="31" spans="1:7" ht="14.5" x14ac:dyDescent="0.35">
      <c r="A31" s="1" t="str">
        <f t="shared" si="0"/>
        <v>30___Telecom___Capital</v>
      </c>
      <c r="B31" s="1">
        <v>30</v>
      </c>
      <c r="C31" s="3" t="s">
        <v>40</v>
      </c>
      <c r="D31" s="3" t="s">
        <v>50</v>
      </c>
      <c r="E31" s="3" t="s">
        <v>51</v>
      </c>
      <c r="F31" s="3" t="s">
        <v>58</v>
      </c>
      <c r="G31" s="4" t="s">
        <v>11</v>
      </c>
    </row>
    <row r="44" spans="4:4" x14ac:dyDescent="0.35">
      <c r="D44" s="1" t="s">
        <v>696</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126A2-2F7E-1F40-8655-6BAC8509ED0E}">
  <sheetPr>
    <tabColor theme="7" tint="0.39997558519241921"/>
  </sheetPr>
  <dimension ref="A3:F11"/>
  <sheetViews>
    <sheetView zoomScaleNormal="100" workbookViewId="0">
      <selection activeCell="K56" sqref="K56"/>
    </sheetView>
  </sheetViews>
  <sheetFormatPr defaultColWidth="11.453125" defaultRowHeight="14.5" x14ac:dyDescent="0.35"/>
  <cols>
    <col min="1" max="1" width="39.6328125" bestFit="1" customWidth="1"/>
    <col min="2" max="2" width="34.36328125" bestFit="1" customWidth="1"/>
    <col min="5" max="5" width="34.36328125" bestFit="1" customWidth="1"/>
    <col min="6" max="6" width="14.453125" bestFit="1" customWidth="1"/>
  </cols>
  <sheetData>
    <row r="3" spans="1:6" x14ac:dyDescent="0.35">
      <c r="A3" s="20" t="s">
        <v>638</v>
      </c>
      <c r="B3" s="20" t="s">
        <v>621</v>
      </c>
      <c r="C3" s="3"/>
      <c r="D3" s="3"/>
      <c r="E3" s="20" t="s">
        <v>621</v>
      </c>
      <c r="F3" s="3" t="s">
        <v>688</v>
      </c>
    </row>
    <row r="4" spans="1:6" x14ac:dyDescent="0.35">
      <c r="A4" s="3" t="s">
        <v>686</v>
      </c>
      <c r="B4" s="3" t="s">
        <v>680</v>
      </c>
      <c r="C4" s="3"/>
      <c r="D4" s="3"/>
      <c r="E4" s="3" t="s">
        <v>680</v>
      </c>
      <c r="F4" s="19">
        <v>1</v>
      </c>
    </row>
    <row r="5" spans="1:6" x14ac:dyDescent="0.35">
      <c r="A5" s="3" t="s">
        <v>686</v>
      </c>
      <c r="B5" s="3" t="s">
        <v>677</v>
      </c>
      <c r="C5" s="3"/>
      <c r="D5" s="3"/>
      <c r="E5" s="3" t="s">
        <v>677</v>
      </c>
      <c r="F5" s="19">
        <v>1</v>
      </c>
    </row>
    <row r="6" spans="1:6" x14ac:dyDescent="0.35">
      <c r="A6" s="3" t="s">
        <v>686</v>
      </c>
      <c r="B6" s="3" t="s">
        <v>682</v>
      </c>
      <c r="C6" s="3"/>
      <c r="D6" s="3"/>
      <c r="E6" s="3" t="s">
        <v>682</v>
      </c>
      <c r="F6" s="19">
        <v>1</v>
      </c>
    </row>
    <row r="7" spans="1:6" x14ac:dyDescent="0.35">
      <c r="A7" s="3" t="s">
        <v>686</v>
      </c>
      <c r="B7" s="3" t="s">
        <v>681</v>
      </c>
      <c r="C7" s="3"/>
      <c r="D7" s="3"/>
      <c r="E7" s="3" t="s">
        <v>681</v>
      </c>
      <c r="F7" s="19">
        <v>1</v>
      </c>
    </row>
    <row r="8" spans="1:6" x14ac:dyDescent="0.35">
      <c r="A8" s="3" t="s">
        <v>686</v>
      </c>
      <c r="B8" s="3" t="s">
        <v>678</v>
      </c>
      <c r="C8" s="3"/>
      <c r="D8" s="3"/>
      <c r="E8" s="3" t="s">
        <v>678</v>
      </c>
      <c r="F8" s="19">
        <v>1</v>
      </c>
    </row>
    <row r="9" spans="1:6" x14ac:dyDescent="0.35">
      <c r="A9" s="3" t="s">
        <v>686</v>
      </c>
      <c r="B9" s="3" t="s">
        <v>679</v>
      </c>
      <c r="C9" s="3"/>
      <c r="D9" s="3"/>
      <c r="E9" s="3" t="s">
        <v>679</v>
      </c>
      <c r="F9" s="19">
        <v>1</v>
      </c>
    </row>
    <row r="10" spans="1:6" x14ac:dyDescent="0.35">
      <c r="A10" s="3" t="s">
        <v>685</v>
      </c>
      <c r="B10" s="3" t="s">
        <v>680</v>
      </c>
      <c r="C10" s="3"/>
      <c r="D10" s="3"/>
      <c r="E10" s="3"/>
      <c r="F10" s="3"/>
    </row>
    <row r="11" spans="1:6" x14ac:dyDescent="0.35">
      <c r="A11" s="3" t="s">
        <v>685</v>
      </c>
      <c r="B11" s="3" t="s">
        <v>677</v>
      </c>
      <c r="C11" s="3"/>
      <c r="D11" s="3"/>
      <c r="E11" s="3"/>
      <c r="F11"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1C8C9-6361-0B4A-ACBD-13901967F2F9}">
  <sheetPr>
    <tabColor rgb="FF7030A0"/>
  </sheetPr>
  <dimension ref="A1:O51"/>
  <sheetViews>
    <sheetView zoomScaleNormal="100" workbookViewId="0">
      <selection activeCell="E53" sqref="E53"/>
    </sheetView>
  </sheetViews>
  <sheetFormatPr defaultColWidth="11.453125" defaultRowHeight="14.5" x14ac:dyDescent="0.35"/>
  <cols>
    <col min="1" max="1" width="15" bestFit="1" customWidth="1"/>
    <col min="2" max="2" width="10.36328125" bestFit="1" customWidth="1"/>
    <col min="3" max="3" width="9.6328125" bestFit="1" customWidth="1"/>
    <col min="4" max="4" width="9.6328125" style="3" customWidth="1"/>
    <col min="5" max="5" width="41.1796875" bestFit="1" customWidth="1"/>
    <col min="6" max="6" width="41.1796875" style="3" customWidth="1"/>
    <col min="7" max="7" width="8.36328125" bestFit="1" customWidth="1"/>
    <col min="8" max="8" width="12" bestFit="1" customWidth="1"/>
    <col min="9" max="9" width="19.36328125" bestFit="1" customWidth="1"/>
    <col min="10" max="10" width="11.453125" bestFit="1" customWidth="1"/>
    <col min="11" max="11" width="15.453125" bestFit="1" customWidth="1"/>
    <col min="12" max="12" width="20.1796875" bestFit="1" customWidth="1"/>
    <col min="13" max="13" width="23.6328125" bestFit="1" customWidth="1"/>
    <col min="14" max="14" width="10.81640625" bestFit="1" customWidth="1"/>
    <col min="15" max="15" width="12.81640625" bestFit="1" customWidth="1"/>
  </cols>
  <sheetData>
    <row r="1" spans="1:15" x14ac:dyDescent="0.35">
      <c r="A1" s="17" t="s">
        <v>689</v>
      </c>
      <c r="B1" s="17" t="s">
        <v>576</v>
      </c>
      <c r="C1" s="17" t="s">
        <v>601</v>
      </c>
      <c r="D1" s="17" t="s">
        <v>651</v>
      </c>
      <c r="E1" s="17" t="s">
        <v>577</v>
      </c>
      <c r="F1" s="17" t="s">
        <v>694</v>
      </c>
      <c r="G1" s="17" t="s">
        <v>579</v>
      </c>
      <c r="H1" s="17" t="s">
        <v>2</v>
      </c>
      <c r="I1" s="17" t="s">
        <v>3</v>
      </c>
      <c r="J1" s="17" t="s">
        <v>4</v>
      </c>
      <c r="K1" s="17" t="s">
        <v>602</v>
      </c>
      <c r="L1" s="17" t="s">
        <v>62</v>
      </c>
      <c r="M1" s="17" t="s">
        <v>63</v>
      </c>
      <c r="N1" s="17" t="s">
        <v>64</v>
      </c>
      <c r="O1" s="17" t="s">
        <v>690</v>
      </c>
    </row>
    <row r="2" spans="1:15" x14ac:dyDescent="0.35">
      <c r="A2" s="3">
        <v>1</v>
      </c>
      <c r="B2" s="3">
        <f>VLOOKUP(A2,'CP-IT Translator'!$A$2:$F$100,4,FALSE)</f>
        <v>1</v>
      </c>
      <c r="C2" s="3">
        <f>VLOOKUP(A2,'CP-IT Translator'!$A$2:$F$100,5,FALSE)</f>
        <v>1</v>
      </c>
      <c r="D2" s="24">
        <f>VLOOKUP(A2,'CP-IT Translator'!$A$2:$F$100,6,FALSE)</f>
        <v>0.1</v>
      </c>
      <c r="E2" s="3" t="str">
        <f>VLOOKUP(B2,'Cost Pool'!$B$2:$C$100,2,FALSE)</f>
        <v>The ESO IT team's staff (OpEx)</v>
      </c>
      <c r="F2" s="25">
        <f>VLOOKUP(B2,'Cost Pool'!$B$2:$J$100,4,FALSE)</f>
        <v>45017</v>
      </c>
      <c r="G2" s="3">
        <f>VLOOKUP(B2,'Cost Pool'!$B$2:$J$100,5,FALSE)</f>
        <v>158000</v>
      </c>
      <c r="H2" s="3" t="str">
        <f>VLOOKUP(B2,'Cost Pool'!$B$2:$J$100,7,FALSE)</f>
        <v>Internal Labor</v>
      </c>
      <c r="I2" s="3" t="str">
        <f>VLOOKUP(B2,'Cost Pool'!$B$2:$J$100,8,FALSE)</f>
        <v>Expense</v>
      </c>
      <c r="J2" s="3" t="str">
        <f>VLOOKUP(B2,'Cost Pool'!$B$2:$J$100,9,FALSE)</f>
        <v>OpEx</v>
      </c>
      <c r="K2" s="3" t="str">
        <f>VLOOKUP(C2,'IT Tower'!$B$2:$H$100,2,FALSE)</f>
        <v>Elastic Search</v>
      </c>
      <c r="L2" s="3" t="str">
        <f>VLOOKUP(C2,'IT Tower'!$B$2:$H$100,5,FALSE)</f>
        <v>Platform</v>
      </c>
      <c r="M2" s="3" t="str">
        <f>VLOOKUP(C2,'IT Tower'!$B$2:$H$100,6,FALSE)</f>
        <v>Middleware</v>
      </c>
      <c r="N2" s="3" t="str">
        <f>VLOOKUP(C2,'IT Tower'!$B$2:$H$100,7,FALSE)</f>
        <v>Public Cloud</v>
      </c>
      <c r="O2" s="3">
        <f>D2*G2</f>
        <v>15800</v>
      </c>
    </row>
    <row r="3" spans="1:15" x14ac:dyDescent="0.35">
      <c r="A3" s="3">
        <v>2</v>
      </c>
      <c r="B3" s="3">
        <f>VLOOKUP(A3,'CP-IT Translator'!$A$2:$E$100,4,FALSE)</f>
        <v>1</v>
      </c>
      <c r="C3" s="3">
        <f>VLOOKUP(A3,'CP-IT Translator'!$A$1:$E$100,5,FALSE)</f>
        <v>2</v>
      </c>
      <c r="D3" s="24">
        <f>VLOOKUP(A3,'CP-IT Translator'!$A$2:$F$100,6,FALSE)</f>
        <v>0.45</v>
      </c>
      <c r="E3" s="3" t="str">
        <f>VLOOKUP(B3,'Cost Pool'!$B$2:$C$100,2,FALSE)</f>
        <v>The ESO IT team's staff (OpEx)</v>
      </c>
      <c r="F3" s="25">
        <f>VLOOKUP(B3,'Cost Pool'!$B$2:$J$100,4,FALSE)</f>
        <v>45017</v>
      </c>
      <c r="G3" s="3">
        <f>VLOOKUP(B3,'Cost Pool'!$B$2:$J$100,5,FALSE)</f>
        <v>158000</v>
      </c>
      <c r="H3" s="3" t="str">
        <f>VLOOKUP(B3,'Cost Pool'!$B$2:$J$100,7,FALSE)</f>
        <v>Internal Labor</v>
      </c>
      <c r="I3" s="3" t="str">
        <f>VLOOKUP(B3,'Cost Pool'!$B$2:$J$100,8,FALSE)</f>
        <v>Expense</v>
      </c>
      <c r="J3" s="3" t="str">
        <f>VLOOKUP(B3,'Cost Pool'!$B$2:$J$100,9,FALSE)</f>
        <v>OpEx</v>
      </c>
      <c r="K3" s="3" t="str">
        <f>VLOOKUP(C3,'IT Tower'!$B$2:$H$100,2,FALSE)</f>
        <v>Jfrog Artifactory</v>
      </c>
      <c r="L3" s="3" t="str">
        <f>VLOOKUP(C3,'IT Tower'!$B$2:$H$100,5,FALSE)</f>
        <v>Platform</v>
      </c>
      <c r="M3" s="3" t="str">
        <f>VLOOKUP(C3,'IT Tower'!$B$2:$H$100,6,FALSE)</f>
        <v>Middleware</v>
      </c>
      <c r="N3" s="3" t="str">
        <f>VLOOKUP(C3,'IT Tower'!$B$2:$H$100,7,FALSE)</f>
        <v>Public Cloud</v>
      </c>
      <c r="O3" s="3">
        <f t="shared" ref="O3:O36" si="0">D3*G3</f>
        <v>71100</v>
      </c>
    </row>
    <row r="4" spans="1:15" x14ac:dyDescent="0.35">
      <c r="A4" s="3">
        <v>3</v>
      </c>
      <c r="B4" s="3">
        <f>VLOOKUP(A4,'CP-IT Translator'!$A$2:$E$100,4,FALSE)</f>
        <v>1</v>
      </c>
      <c r="C4" s="3">
        <f>VLOOKUP(A4,'CP-IT Translator'!$A$1:$E$100,5,FALSE)</f>
        <v>10</v>
      </c>
      <c r="D4" s="24">
        <f>VLOOKUP(A4,'CP-IT Translator'!$A$2:$F$100,6,FALSE)</f>
        <v>0.15</v>
      </c>
      <c r="E4" s="3" t="str">
        <f>VLOOKUP(B4,'Cost Pool'!$B$2:$C$100,2,FALSE)</f>
        <v>The ESO IT team's staff (OpEx)</v>
      </c>
      <c r="F4" s="25">
        <f>VLOOKUP(B4,'Cost Pool'!$B$2:$J$100,4,FALSE)</f>
        <v>45017</v>
      </c>
      <c r="G4" s="3">
        <f>VLOOKUP(B4,'Cost Pool'!$B$2:$J$100,5,FALSE)</f>
        <v>158000</v>
      </c>
      <c r="H4" s="3" t="str">
        <f>VLOOKUP(B4,'Cost Pool'!$B$2:$J$100,7,FALSE)</f>
        <v>Internal Labor</v>
      </c>
      <c r="I4" s="3" t="str">
        <f>VLOOKUP(B4,'Cost Pool'!$B$2:$J$100,8,FALSE)</f>
        <v>Expense</v>
      </c>
      <c r="J4" s="3" t="str">
        <f>VLOOKUP(B4,'Cost Pool'!$B$2:$J$100,9,FALSE)</f>
        <v>OpEx</v>
      </c>
      <c r="K4" s="3" t="str">
        <f>VLOOKUP(C4,'IT Tower'!$B$2:$H$100,2,FALSE)</f>
        <v>Documented Analytics Strategy</v>
      </c>
      <c r="L4" s="3" t="str">
        <f>VLOOKUP(C4,'IT Tower'!$B$2:$H$100,5,FALSE)</f>
        <v>Delivery</v>
      </c>
      <c r="M4" s="3" t="str">
        <f>VLOOKUP(C4,'IT Tower'!$B$2:$H$100,6,FALSE)</f>
        <v>Program, Product &amp; Project Management</v>
      </c>
      <c r="N4" s="3" t="str">
        <f>VLOOKUP(C4,'IT Tower'!$B$2:$H$100,7,FALSE)</f>
        <v>Other</v>
      </c>
      <c r="O4" s="3">
        <f t="shared" si="0"/>
        <v>23700</v>
      </c>
    </row>
    <row r="5" spans="1:15" x14ac:dyDescent="0.35">
      <c r="A5" s="3">
        <v>4</v>
      </c>
      <c r="B5" s="3">
        <f>VLOOKUP(A5,'CP-IT Translator'!$A$2:$E$100,4,FALSE)</f>
        <v>1</v>
      </c>
      <c r="C5" s="3">
        <f>VLOOKUP(A5,'CP-IT Translator'!$A$1:$E$100,5,FALSE)</f>
        <v>4</v>
      </c>
      <c r="D5" s="24">
        <f>VLOOKUP(A5,'CP-IT Translator'!$A$2:$F$100,6,FALSE)</f>
        <v>0.03</v>
      </c>
      <c r="E5" s="3" t="str">
        <f>VLOOKUP(B5,'Cost Pool'!$B$2:$C$100,2,FALSE)</f>
        <v>The ESO IT team's staff (OpEx)</v>
      </c>
      <c r="F5" s="25">
        <f>VLOOKUP(B5,'Cost Pool'!$B$2:$J$100,4,FALSE)</f>
        <v>45017</v>
      </c>
      <c r="G5" s="3">
        <f>VLOOKUP(B5,'Cost Pool'!$B$2:$J$100,5,FALSE)</f>
        <v>158000</v>
      </c>
      <c r="H5" s="3" t="str">
        <f>VLOOKUP(B5,'Cost Pool'!$B$2:$J$100,7,FALSE)</f>
        <v>Internal Labor</v>
      </c>
      <c r="I5" s="3" t="str">
        <f>VLOOKUP(B5,'Cost Pool'!$B$2:$J$100,8,FALSE)</f>
        <v>Expense</v>
      </c>
      <c r="J5" s="3" t="str">
        <f>VLOOKUP(B5,'Cost Pool'!$B$2:$J$100,9,FALSE)</f>
        <v>OpEx</v>
      </c>
      <c r="K5" s="3" t="str">
        <f>VLOOKUP(C5,'IT Tower'!$B$2:$H$100,2,FALSE)</f>
        <v>Zeppelin NoteBook</v>
      </c>
      <c r="L5" s="3" t="str">
        <f>VLOOKUP(C5,'IT Tower'!$B$2:$H$100,5,FALSE)</f>
        <v>End User</v>
      </c>
      <c r="M5" s="3" t="str">
        <f>VLOOKUP(C5,'IT Tower'!$B$2:$H$100,6,FALSE)</f>
        <v>End User Software</v>
      </c>
      <c r="N5" s="3" t="str">
        <f>VLOOKUP(C5,'IT Tower'!$B$2:$H$100,7,FALSE)</f>
        <v>Other</v>
      </c>
      <c r="O5" s="3">
        <f t="shared" si="0"/>
        <v>4740</v>
      </c>
    </row>
    <row r="6" spans="1:15" x14ac:dyDescent="0.35">
      <c r="A6" s="3">
        <v>5</v>
      </c>
      <c r="B6" s="3">
        <f>VLOOKUP(A6,'CP-IT Translator'!$A$2:$E$100,4,FALSE)</f>
        <v>1</v>
      </c>
      <c r="C6" s="3">
        <f>VLOOKUP(A6,'CP-IT Translator'!$A$1:$E$100,5,FALSE)</f>
        <v>5</v>
      </c>
      <c r="D6" s="24">
        <f>VLOOKUP(A6,'CP-IT Translator'!$A$2:$F$100,6,FALSE)</f>
        <v>0.1</v>
      </c>
      <c r="E6" s="3" t="str">
        <f>VLOOKUP(B6,'Cost Pool'!$B$2:$C$100,2,FALSE)</f>
        <v>The ESO IT team's staff (OpEx)</v>
      </c>
      <c r="F6" s="25">
        <f>VLOOKUP(B6,'Cost Pool'!$B$2:$J$100,4,FALSE)</f>
        <v>45017</v>
      </c>
      <c r="G6" s="3">
        <f>VLOOKUP(B6,'Cost Pool'!$B$2:$J$100,5,FALSE)</f>
        <v>158000</v>
      </c>
      <c r="H6" s="3" t="str">
        <f>VLOOKUP(B6,'Cost Pool'!$B$2:$J$100,7,FALSE)</f>
        <v>Internal Labor</v>
      </c>
      <c r="I6" s="3" t="str">
        <f>VLOOKUP(B6,'Cost Pool'!$B$2:$J$100,8,FALSE)</f>
        <v>Expense</v>
      </c>
      <c r="J6" s="3" t="str">
        <f>VLOOKUP(B6,'Cost Pool'!$B$2:$J$100,9,FALSE)</f>
        <v>OpEx</v>
      </c>
      <c r="K6" s="3" t="str">
        <f>VLOOKUP(C6,'IT Tower'!$B$2:$H$100,2,FALSE)</f>
        <v>Jupyter Notebook</v>
      </c>
      <c r="L6" s="3" t="str">
        <f>VLOOKUP(C6,'IT Tower'!$B$2:$H$100,5,FALSE)</f>
        <v>End User</v>
      </c>
      <c r="M6" s="3" t="str">
        <f>VLOOKUP(C6,'IT Tower'!$B$2:$H$100,6,FALSE)</f>
        <v>End User Software</v>
      </c>
      <c r="N6" s="3" t="str">
        <f>VLOOKUP(C6,'IT Tower'!$B$2:$H$100,7,FALSE)</f>
        <v>Other</v>
      </c>
      <c r="O6" s="3">
        <f t="shared" si="0"/>
        <v>15800</v>
      </c>
    </row>
    <row r="7" spans="1:15" x14ac:dyDescent="0.35">
      <c r="A7" s="3">
        <v>6</v>
      </c>
      <c r="B7" s="3">
        <f>VLOOKUP(A7,'CP-IT Translator'!$A$2:$E$100,4,FALSE)</f>
        <v>1</v>
      </c>
      <c r="C7" s="3">
        <f>VLOOKUP(A7,'CP-IT Translator'!$A$1:$E$100,5,FALSE)</f>
        <v>6</v>
      </c>
      <c r="D7" s="24">
        <f>VLOOKUP(A7,'CP-IT Translator'!$A$2:$F$100,6,FALSE)</f>
        <v>0.02</v>
      </c>
      <c r="E7" s="3" t="str">
        <f>VLOOKUP(B7,'Cost Pool'!$B$2:$C$100,2,FALSE)</f>
        <v>The ESO IT team's staff (OpEx)</v>
      </c>
      <c r="F7" s="25">
        <f>VLOOKUP(B7,'Cost Pool'!$B$2:$J$100,4,FALSE)</f>
        <v>45017</v>
      </c>
      <c r="G7" s="3">
        <f>VLOOKUP(B7,'Cost Pool'!$B$2:$J$100,5,FALSE)</f>
        <v>158000</v>
      </c>
      <c r="H7" s="3" t="str">
        <f>VLOOKUP(B7,'Cost Pool'!$B$2:$J$100,7,FALSE)</f>
        <v>Internal Labor</v>
      </c>
      <c r="I7" s="3" t="str">
        <f>VLOOKUP(B7,'Cost Pool'!$B$2:$J$100,8,FALSE)</f>
        <v>Expense</v>
      </c>
      <c r="J7" s="3" t="str">
        <f>VLOOKUP(B7,'Cost Pool'!$B$2:$J$100,9,FALSE)</f>
        <v>OpEx</v>
      </c>
      <c r="K7" s="3" t="str">
        <f>VLOOKUP(C7,'IT Tower'!$B$2:$H$100,2,FALSE)</f>
        <v>Power BI</v>
      </c>
      <c r="L7" s="3" t="str">
        <f>VLOOKUP(C7,'IT Tower'!$B$2:$H$100,5,FALSE)</f>
        <v>End User</v>
      </c>
      <c r="M7" s="3" t="str">
        <f>VLOOKUP(C7,'IT Tower'!$B$2:$H$100,6,FALSE)</f>
        <v>End User Software</v>
      </c>
      <c r="N7" s="3" t="str">
        <f>VLOOKUP(C7,'IT Tower'!$B$2:$H$100,7,FALSE)</f>
        <v>Other</v>
      </c>
      <c r="O7" s="3">
        <f t="shared" si="0"/>
        <v>3160</v>
      </c>
    </row>
    <row r="8" spans="1:15" x14ac:dyDescent="0.35">
      <c r="A8" s="3">
        <v>7</v>
      </c>
      <c r="B8" s="3">
        <f>VLOOKUP(A8,'CP-IT Translator'!$A$2:$E$100,4,FALSE)</f>
        <v>1</v>
      </c>
      <c r="C8" s="3">
        <f>VLOOKUP(A8,'CP-IT Translator'!$A$1:$E$100,5,FALSE)</f>
        <v>7</v>
      </c>
      <c r="D8" s="24">
        <f>VLOOKUP(A8,'CP-IT Translator'!$A$2:$F$100,6,FALSE)</f>
        <v>0.05</v>
      </c>
      <c r="E8" s="3" t="str">
        <f>VLOOKUP(B8,'Cost Pool'!$B$2:$C$100,2,FALSE)</f>
        <v>The ESO IT team's staff (OpEx)</v>
      </c>
      <c r="F8" s="25">
        <f>VLOOKUP(B8,'Cost Pool'!$B$2:$J$100,4,FALSE)</f>
        <v>45017</v>
      </c>
      <c r="G8" s="3">
        <f>VLOOKUP(B8,'Cost Pool'!$B$2:$J$100,5,FALSE)</f>
        <v>158000</v>
      </c>
      <c r="H8" s="3" t="str">
        <f>VLOOKUP(B8,'Cost Pool'!$B$2:$J$100,7,FALSE)</f>
        <v>Internal Labor</v>
      </c>
      <c r="I8" s="3" t="str">
        <f>VLOOKUP(B8,'Cost Pool'!$B$2:$J$100,8,FALSE)</f>
        <v>Expense</v>
      </c>
      <c r="J8" s="3" t="str">
        <f>VLOOKUP(B8,'Cost Pool'!$B$2:$J$100,9,FALSE)</f>
        <v>OpEx</v>
      </c>
      <c r="K8" s="3" t="str">
        <f>VLOOKUP(C8,'IT Tower'!$B$2:$H$100,2,FALSE)</f>
        <v>Azure Blob storage</v>
      </c>
      <c r="L8" s="3" t="str">
        <f>VLOOKUP(C8,'IT Tower'!$B$2:$H$100,5,FALSE)</f>
        <v>Storage</v>
      </c>
      <c r="M8" s="3" t="str">
        <f>VLOOKUP(C8,'IT Tower'!$B$2:$H$100,6,FALSE)</f>
        <v>Online Storage</v>
      </c>
      <c r="N8" s="3" t="str">
        <f>VLOOKUP(C8,'IT Tower'!$B$2:$H$100,7,FALSE)</f>
        <v>Public Cloud</v>
      </c>
      <c r="O8" s="3">
        <f t="shared" si="0"/>
        <v>7900</v>
      </c>
    </row>
    <row r="9" spans="1:15" x14ac:dyDescent="0.35">
      <c r="A9" s="3">
        <v>8</v>
      </c>
      <c r="B9" s="3">
        <f>VLOOKUP(A9,'CP-IT Translator'!$A$2:$E$100,4,FALSE)</f>
        <v>1</v>
      </c>
      <c r="C9" s="3">
        <f>VLOOKUP(A9,'CP-IT Translator'!$A$1:$E$100,5,FALSE)</f>
        <v>10</v>
      </c>
      <c r="D9" s="24">
        <f>VLOOKUP(A9,'CP-IT Translator'!$A$2:$F$100,6,FALSE)</f>
        <v>0.05</v>
      </c>
      <c r="E9" s="3" t="str">
        <f>VLOOKUP(B9,'Cost Pool'!$B$2:$C$100,2,FALSE)</f>
        <v>The ESO IT team's staff (OpEx)</v>
      </c>
      <c r="F9" s="25">
        <f>VLOOKUP(B9,'Cost Pool'!$B$2:$J$100,4,FALSE)</f>
        <v>45017</v>
      </c>
      <c r="G9" s="3">
        <f>VLOOKUP(B9,'Cost Pool'!$B$2:$J$100,5,FALSE)</f>
        <v>158000</v>
      </c>
      <c r="H9" s="3" t="str">
        <f>VLOOKUP(B9,'Cost Pool'!$B$2:$J$100,7,FALSE)</f>
        <v>Internal Labor</v>
      </c>
      <c r="I9" s="3" t="str">
        <f>VLOOKUP(B9,'Cost Pool'!$B$2:$J$100,8,FALSE)</f>
        <v>Expense</v>
      </c>
      <c r="J9" s="3" t="str">
        <f>VLOOKUP(B9,'Cost Pool'!$B$2:$J$100,9,FALSE)</f>
        <v>OpEx</v>
      </c>
      <c r="K9" s="3" t="str">
        <f>VLOOKUP(C9,'IT Tower'!$B$2:$H$100,2,FALSE)</f>
        <v>Documented Analytics Strategy</v>
      </c>
      <c r="L9" s="3" t="str">
        <f>VLOOKUP(C9,'IT Tower'!$B$2:$H$100,5,FALSE)</f>
        <v>Delivery</v>
      </c>
      <c r="M9" s="3" t="str">
        <f>VLOOKUP(C9,'IT Tower'!$B$2:$H$100,6,FALSE)</f>
        <v>Program, Product &amp; Project Management</v>
      </c>
      <c r="N9" s="3" t="str">
        <f>VLOOKUP(C9,'IT Tower'!$B$2:$H$100,7,FALSE)</f>
        <v>Other</v>
      </c>
      <c r="O9" s="3">
        <f t="shared" si="0"/>
        <v>7900</v>
      </c>
    </row>
    <row r="10" spans="1:15" x14ac:dyDescent="0.35">
      <c r="A10" s="3">
        <v>9</v>
      </c>
      <c r="B10" s="3">
        <f>VLOOKUP(A10,'CP-IT Translator'!$A$2:$E$100,4,FALSE)</f>
        <v>1</v>
      </c>
      <c r="C10" s="3">
        <f>VLOOKUP(A10,'CP-IT Translator'!$A$1:$E$100,5,FALSE)</f>
        <v>9</v>
      </c>
      <c r="D10" s="24">
        <f>VLOOKUP(A10,'CP-IT Translator'!$A$2:$F$100,6,FALSE)</f>
        <v>0.05</v>
      </c>
      <c r="E10" s="3" t="str">
        <f>VLOOKUP(B10,'Cost Pool'!$B$2:$C$100,2,FALSE)</f>
        <v>The ESO IT team's staff (OpEx)</v>
      </c>
      <c r="F10" s="25">
        <f>VLOOKUP(B10,'Cost Pool'!$B$2:$J$100,4,FALSE)</f>
        <v>45017</v>
      </c>
      <c r="G10" s="3">
        <f>VLOOKUP(B10,'Cost Pool'!$B$2:$J$100,5,FALSE)</f>
        <v>158000</v>
      </c>
      <c r="H10" s="3" t="str">
        <f>VLOOKUP(B10,'Cost Pool'!$B$2:$J$100,7,FALSE)</f>
        <v>Internal Labor</v>
      </c>
      <c r="I10" s="3" t="str">
        <f>VLOOKUP(B10,'Cost Pool'!$B$2:$J$100,8,FALSE)</f>
        <v>Expense</v>
      </c>
      <c r="J10" s="3" t="str">
        <f>VLOOKUP(B10,'Cost Pool'!$B$2:$J$100,9,FALSE)</f>
        <v>OpEx</v>
      </c>
      <c r="K10" s="3" t="str">
        <f>VLOOKUP(C10,'IT Tower'!$B$2:$H$100,2,FALSE)</f>
        <v>PySPark</v>
      </c>
      <c r="L10" s="3" t="str">
        <f>VLOOKUP(C10,'IT Tower'!$B$2:$H$100,5,FALSE)</f>
        <v>Platform</v>
      </c>
      <c r="M10" s="3" t="str">
        <f>VLOOKUP(C10,'IT Tower'!$B$2:$H$100,6,FALSE)</f>
        <v>Big Data</v>
      </c>
      <c r="N10" s="3" t="str">
        <f>VLOOKUP(C10,'IT Tower'!$B$2:$H$100,7,FALSE)</f>
        <v>Other</v>
      </c>
      <c r="O10" s="3">
        <f t="shared" si="0"/>
        <v>7900</v>
      </c>
    </row>
    <row r="11" spans="1:15" x14ac:dyDescent="0.35">
      <c r="A11" s="3">
        <v>10</v>
      </c>
      <c r="B11" s="3">
        <f>VLOOKUP(A11,'CP-IT Translator'!$A$2:$E$100,4,FALSE)</f>
        <v>2</v>
      </c>
      <c r="C11" s="3">
        <f>VLOOKUP(A11,'CP-IT Translator'!$A$1:$E$100,5,FALSE)</f>
        <v>1</v>
      </c>
      <c r="D11" s="24">
        <f>VLOOKUP(A11,'CP-IT Translator'!$A$2:$F$100,6,FALSE)</f>
        <v>0.05</v>
      </c>
      <c r="E11" s="3" t="str">
        <f>VLOOKUP(B11,'Cost Pool'!$B$2:$C$100,2,FALSE)</f>
        <v>A Digital Delivery Company Contract (OpEx)</v>
      </c>
      <c r="F11" s="25">
        <f>VLOOKUP(B11,'Cost Pool'!$B$2:$J$100,4,FALSE)</f>
        <v>45017</v>
      </c>
      <c r="G11" s="3">
        <f>VLOOKUP(B11,'Cost Pool'!$B$2:$J$100,5,FALSE)</f>
        <v>25000</v>
      </c>
      <c r="H11" s="3" t="str">
        <f>VLOOKUP(B11,'Cost Pool'!$B$2:$J$100,7,FALSE)</f>
        <v>External Labor</v>
      </c>
      <c r="I11" s="3" t="str">
        <f>VLOOKUP(B11,'Cost Pool'!$B$2:$J$100,8,FALSE)</f>
        <v>Expense</v>
      </c>
      <c r="J11" s="3" t="str">
        <f>VLOOKUP(B11,'Cost Pool'!$B$2:$J$100,9,FALSE)</f>
        <v>OpEx</v>
      </c>
      <c r="K11" s="3" t="str">
        <f>VLOOKUP(C11,'IT Tower'!$B$2:$H$100,2,FALSE)</f>
        <v>Elastic Search</v>
      </c>
      <c r="L11" s="3" t="str">
        <f>VLOOKUP(C11,'IT Tower'!$B$2:$H$100,5,FALSE)</f>
        <v>Platform</v>
      </c>
      <c r="M11" s="3" t="str">
        <f>VLOOKUP(C11,'IT Tower'!$B$2:$H$100,6,FALSE)</f>
        <v>Middleware</v>
      </c>
      <c r="N11" s="3" t="str">
        <f>VLOOKUP(C11,'IT Tower'!$B$2:$H$100,7,FALSE)</f>
        <v>Public Cloud</v>
      </c>
      <c r="O11" s="3">
        <f t="shared" si="0"/>
        <v>1250</v>
      </c>
    </row>
    <row r="12" spans="1:15" x14ac:dyDescent="0.35">
      <c r="A12" s="3">
        <v>11</v>
      </c>
      <c r="B12" s="3">
        <f>VLOOKUP(A12,'CP-IT Translator'!$A$2:$E$100,4,FALSE)</f>
        <v>2</v>
      </c>
      <c r="C12" s="3">
        <f>VLOOKUP(A12,'CP-IT Translator'!$A$1:$E$100,5,FALSE)</f>
        <v>2</v>
      </c>
      <c r="D12" s="24">
        <f>VLOOKUP(A12,'CP-IT Translator'!$A$2:$F$100,6,FALSE)</f>
        <v>0.25</v>
      </c>
      <c r="E12" s="3" t="str">
        <f>VLOOKUP(B12,'Cost Pool'!$B$2:$C$100,2,FALSE)</f>
        <v>A Digital Delivery Company Contract (OpEx)</v>
      </c>
      <c r="F12" s="25">
        <f>VLOOKUP(B12,'Cost Pool'!$B$2:$J$100,4,FALSE)</f>
        <v>45017</v>
      </c>
      <c r="G12" s="3">
        <f>VLOOKUP(B12,'Cost Pool'!$B$2:$J$100,5,FALSE)</f>
        <v>25000</v>
      </c>
      <c r="H12" s="3" t="str">
        <f>VLOOKUP(B12,'Cost Pool'!$B$2:$J$100,7,FALSE)</f>
        <v>External Labor</v>
      </c>
      <c r="I12" s="3" t="str">
        <f>VLOOKUP(B12,'Cost Pool'!$B$2:$J$100,8,FALSE)</f>
        <v>Expense</v>
      </c>
      <c r="J12" s="3" t="str">
        <f>VLOOKUP(B12,'Cost Pool'!$B$2:$J$100,9,FALSE)</f>
        <v>OpEx</v>
      </c>
      <c r="K12" s="3" t="str">
        <f>VLOOKUP(C12,'IT Tower'!$B$2:$H$100,2,FALSE)</f>
        <v>Jfrog Artifactory</v>
      </c>
      <c r="L12" s="3" t="str">
        <f>VLOOKUP(C12,'IT Tower'!$B$2:$H$100,5,FALSE)</f>
        <v>Platform</v>
      </c>
      <c r="M12" s="3" t="str">
        <f>VLOOKUP(C12,'IT Tower'!$B$2:$H$100,6,FALSE)</f>
        <v>Middleware</v>
      </c>
      <c r="N12" s="3" t="str">
        <f>VLOOKUP(C12,'IT Tower'!$B$2:$H$100,7,FALSE)</f>
        <v>Public Cloud</v>
      </c>
      <c r="O12" s="3">
        <f t="shared" si="0"/>
        <v>6250</v>
      </c>
    </row>
    <row r="13" spans="1:15" x14ac:dyDescent="0.35">
      <c r="A13" s="3">
        <v>12</v>
      </c>
      <c r="B13" s="3">
        <f>VLOOKUP(A13,'CP-IT Translator'!$A$2:$E$100,4,FALSE)</f>
        <v>2</v>
      </c>
      <c r="C13" s="3">
        <f>VLOOKUP(A13,'CP-IT Translator'!$A$1:$E$100,5,FALSE)</f>
        <v>3</v>
      </c>
      <c r="D13" s="24">
        <f>VLOOKUP(A13,'CP-IT Translator'!$A$2:$F$100,6,FALSE)</f>
        <v>0.35</v>
      </c>
      <c r="E13" s="3" t="str">
        <f>VLOOKUP(B13,'Cost Pool'!$B$2:$C$100,2,FALSE)</f>
        <v>A Digital Delivery Company Contract (OpEx)</v>
      </c>
      <c r="F13" s="25">
        <f>VLOOKUP(B13,'Cost Pool'!$B$2:$J$100,4,FALSE)</f>
        <v>45017</v>
      </c>
      <c r="G13" s="3">
        <f>VLOOKUP(B13,'Cost Pool'!$B$2:$J$100,5,FALSE)</f>
        <v>25000</v>
      </c>
      <c r="H13" s="3" t="str">
        <f>VLOOKUP(B13,'Cost Pool'!$B$2:$J$100,7,FALSE)</f>
        <v>External Labor</v>
      </c>
      <c r="I13" s="3" t="str">
        <f>VLOOKUP(B13,'Cost Pool'!$B$2:$J$100,8,FALSE)</f>
        <v>Expense</v>
      </c>
      <c r="J13" s="3" t="str">
        <f>VLOOKUP(B13,'Cost Pool'!$B$2:$J$100,9,FALSE)</f>
        <v>OpEx</v>
      </c>
      <c r="K13" s="3" t="str">
        <f>VLOOKUP(C13,'IT Tower'!$B$2:$H$100,2,FALSE)</f>
        <v>Apache Airflow</v>
      </c>
      <c r="L13" s="3" t="str">
        <f>VLOOKUP(C13,'IT Tower'!$B$2:$H$100,5,FALSE)</f>
        <v>Platform</v>
      </c>
      <c r="M13" s="3" t="str">
        <f>VLOOKUP(C13,'IT Tower'!$B$2:$H$100,6,FALSE)</f>
        <v>Middleware</v>
      </c>
      <c r="N13" s="3" t="str">
        <f>VLOOKUP(C13,'IT Tower'!$B$2:$H$100,7,FALSE)</f>
        <v>Public Cloud</v>
      </c>
      <c r="O13" s="3">
        <f t="shared" si="0"/>
        <v>8750</v>
      </c>
    </row>
    <row r="14" spans="1:15" x14ac:dyDescent="0.35">
      <c r="A14" s="3">
        <v>13</v>
      </c>
      <c r="B14" s="3">
        <f>VLOOKUP(A14,'CP-IT Translator'!$A$2:$E$100,4,FALSE)</f>
        <v>2</v>
      </c>
      <c r="C14" s="3">
        <f>VLOOKUP(A14,'CP-IT Translator'!$A$1:$E$100,5,FALSE)</f>
        <v>1</v>
      </c>
      <c r="D14" s="24">
        <f>VLOOKUP(A14,'CP-IT Translator'!$A$2:$F$100,6,FALSE)</f>
        <v>0.05</v>
      </c>
      <c r="E14" s="3" t="str">
        <f>VLOOKUP(B14,'Cost Pool'!$B$2:$C$100,2,FALSE)</f>
        <v>A Digital Delivery Company Contract (OpEx)</v>
      </c>
      <c r="F14" s="25">
        <f>VLOOKUP(B14,'Cost Pool'!$B$2:$J$100,4,FALSE)</f>
        <v>45017</v>
      </c>
      <c r="G14" s="3">
        <f>VLOOKUP(B14,'Cost Pool'!$B$2:$J$100,5,FALSE)</f>
        <v>25000</v>
      </c>
      <c r="H14" s="3" t="str">
        <f>VLOOKUP(B14,'Cost Pool'!$B$2:$J$100,7,FALSE)</f>
        <v>External Labor</v>
      </c>
      <c r="I14" s="3" t="str">
        <f>VLOOKUP(B14,'Cost Pool'!$B$2:$J$100,8,FALSE)</f>
        <v>Expense</v>
      </c>
      <c r="J14" s="3" t="str">
        <f>VLOOKUP(B14,'Cost Pool'!$B$2:$J$100,9,FALSE)</f>
        <v>OpEx</v>
      </c>
      <c r="K14" s="3" t="str">
        <f>VLOOKUP(C14,'IT Tower'!$B$2:$H$100,2,FALSE)</f>
        <v>Elastic Search</v>
      </c>
      <c r="L14" s="3" t="str">
        <f>VLOOKUP(C14,'IT Tower'!$B$2:$H$100,5,FALSE)</f>
        <v>Platform</v>
      </c>
      <c r="M14" s="3" t="str">
        <f>VLOOKUP(C14,'IT Tower'!$B$2:$H$100,6,FALSE)</f>
        <v>Middleware</v>
      </c>
      <c r="N14" s="3" t="str">
        <f>VLOOKUP(C14,'IT Tower'!$B$2:$H$100,7,FALSE)</f>
        <v>Public Cloud</v>
      </c>
      <c r="O14" s="3">
        <f t="shared" si="0"/>
        <v>1250</v>
      </c>
    </row>
    <row r="15" spans="1:15" x14ac:dyDescent="0.35">
      <c r="A15" s="3">
        <v>14</v>
      </c>
      <c r="B15" s="3">
        <f>VLOOKUP(A15,'CP-IT Translator'!$A$2:$E$100,4,FALSE)</f>
        <v>2</v>
      </c>
      <c r="C15" s="3">
        <f>VLOOKUP(A15,'CP-IT Translator'!$A$1:$E$100,5,FALSE)</f>
        <v>7</v>
      </c>
      <c r="D15" s="24">
        <f>VLOOKUP(A15,'CP-IT Translator'!$A$2:$F$100,6,FALSE)</f>
        <v>0.05</v>
      </c>
      <c r="E15" s="3" t="str">
        <f>VLOOKUP(B15,'Cost Pool'!$B$2:$C$100,2,FALSE)</f>
        <v>A Digital Delivery Company Contract (OpEx)</v>
      </c>
      <c r="F15" s="25">
        <f>VLOOKUP(B15,'Cost Pool'!$B$2:$J$100,4,FALSE)</f>
        <v>45017</v>
      </c>
      <c r="G15" s="3">
        <f>VLOOKUP(B15,'Cost Pool'!$B$2:$J$100,5,FALSE)</f>
        <v>25000</v>
      </c>
      <c r="H15" s="3" t="str">
        <f>VLOOKUP(B15,'Cost Pool'!$B$2:$J$100,7,FALSE)</f>
        <v>External Labor</v>
      </c>
      <c r="I15" s="3" t="str">
        <f>VLOOKUP(B15,'Cost Pool'!$B$2:$J$100,8,FALSE)</f>
        <v>Expense</v>
      </c>
      <c r="J15" s="3" t="str">
        <f>VLOOKUP(B15,'Cost Pool'!$B$2:$J$100,9,FALSE)</f>
        <v>OpEx</v>
      </c>
      <c r="K15" s="3" t="str">
        <f>VLOOKUP(C15,'IT Tower'!$B$2:$H$100,2,FALSE)</f>
        <v>Azure Blob storage</v>
      </c>
      <c r="L15" s="3" t="str">
        <f>VLOOKUP(C15,'IT Tower'!$B$2:$H$100,5,FALSE)</f>
        <v>Storage</v>
      </c>
      <c r="M15" s="3" t="str">
        <f>VLOOKUP(C15,'IT Tower'!$B$2:$H$100,6,FALSE)</f>
        <v>Online Storage</v>
      </c>
      <c r="N15" s="3" t="str">
        <f>VLOOKUP(C15,'IT Tower'!$B$2:$H$100,7,FALSE)</f>
        <v>Public Cloud</v>
      </c>
      <c r="O15" s="3">
        <f t="shared" si="0"/>
        <v>1250</v>
      </c>
    </row>
    <row r="16" spans="1:15" x14ac:dyDescent="0.35">
      <c r="A16" s="3">
        <v>15</v>
      </c>
      <c r="B16" s="3">
        <f>VLOOKUP(A16,'CP-IT Translator'!$A$2:$E$100,4,FALSE)</f>
        <v>2</v>
      </c>
      <c r="C16" s="3">
        <f>VLOOKUP(A16,'CP-IT Translator'!$A$1:$E$100,5,FALSE)</f>
        <v>8</v>
      </c>
      <c r="D16" s="24">
        <f>VLOOKUP(A16,'CP-IT Translator'!$A$2:$F$100,6,FALSE)</f>
        <v>0.2</v>
      </c>
      <c r="E16" s="3" t="str">
        <f>VLOOKUP(B16,'Cost Pool'!$B$2:$C$100,2,FALSE)</f>
        <v>A Digital Delivery Company Contract (OpEx)</v>
      </c>
      <c r="F16" s="25">
        <f>VLOOKUP(B16,'Cost Pool'!$B$2:$J$100,4,FALSE)</f>
        <v>45017</v>
      </c>
      <c r="G16" s="3">
        <f>VLOOKUP(B16,'Cost Pool'!$B$2:$J$100,5,FALSE)</f>
        <v>25000</v>
      </c>
      <c r="H16" s="3" t="str">
        <f>VLOOKUP(B16,'Cost Pool'!$B$2:$J$100,7,FALSE)</f>
        <v>External Labor</v>
      </c>
      <c r="I16" s="3" t="str">
        <f>VLOOKUP(B16,'Cost Pool'!$B$2:$J$100,8,FALSE)</f>
        <v>Expense</v>
      </c>
      <c r="J16" s="3" t="str">
        <f>VLOOKUP(B16,'Cost Pool'!$B$2:$J$100,9,FALSE)</f>
        <v>OpEx</v>
      </c>
      <c r="K16" s="3" t="str">
        <f>VLOOKUP(C16,'IT Tower'!$B$2:$H$100,2,FALSE)</f>
        <v>Apache Ranger</v>
      </c>
      <c r="L16" s="3" t="str">
        <f>VLOOKUP(C16,'IT Tower'!$B$2:$H$100,5,FALSE)</f>
        <v>Security &amp; Compliance</v>
      </c>
      <c r="M16" s="3" t="str">
        <f>VLOOKUP(C16,'IT Tower'!$B$2:$H$100,6,FALSE)</f>
        <v>Security</v>
      </c>
      <c r="N16" s="3" t="str">
        <f>VLOOKUP(C16,'IT Tower'!$B$2:$H$100,7,FALSE)</f>
        <v>Public Cloud</v>
      </c>
      <c r="O16" s="3">
        <f t="shared" si="0"/>
        <v>5000</v>
      </c>
    </row>
    <row r="17" spans="1:15" x14ac:dyDescent="0.35">
      <c r="A17" s="3">
        <v>16</v>
      </c>
      <c r="B17" s="3">
        <f>VLOOKUP(A17,'CP-IT Translator'!$A$2:$E$100,4,FALSE)</f>
        <v>2</v>
      </c>
      <c r="C17" s="3">
        <f>VLOOKUP(A17,'CP-IT Translator'!$A$1:$E$100,5,FALSE)</f>
        <v>9</v>
      </c>
      <c r="D17" s="24">
        <f>VLOOKUP(A17,'CP-IT Translator'!$A$2:$F$100,6,FALSE)</f>
        <v>0.05</v>
      </c>
      <c r="E17" s="3" t="str">
        <f>VLOOKUP(B17,'Cost Pool'!$B$2:$C$100,2,FALSE)</f>
        <v>A Digital Delivery Company Contract (OpEx)</v>
      </c>
      <c r="F17" s="25">
        <f>VLOOKUP(B17,'Cost Pool'!$B$2:$J$100,4,FALSE)</f>
        <v>45017</v>
      </c>
      <c r="G17" s="3">
        <f>VLOOKUP(B17,'Cost Pool'!$B$2:$J$100,5,FALSE)</f>
        <v>25000</v>
      </c>
      <c r="H17" s="3" t="str">
        <f>VLOOKUP(B17,'Cost Pool'!$B$2:$J$100,7,FALSE)</f>
        <v>External Labor</v>
      </c>
      <c r="I17" s="3" t="str">
        <f>VLOOKUP(B17,'Cost Pool'!$B$2:$J$100,8,FALSE)</f>
        <v>Expense</v>
      </c>
      <c r="J17" s="3" t="str">
        <f>VLOOKUP(B17,'Cost Pool'!$B$2:$J$100,9,FALSE)</f>
        <v>OpEx</v>
      </c>
      <c r="K17" s="3" t="str">
        <f>VLOOKUP(C17,'IT Tower'!$B$2:$H$100,2,FALSE)</f>
        <v>PySPark</v>
      </c>
      <c r="L17" s="3" t="str">
        <f>VLOOKUP(C17,'IT Tower'!$B$2:$H$100,5,FALSE)</f>
        <v>Platform</v>
      </c>
      <c r="M17" s="3" t="str">
        <f>VLOOKUP(C17,'IT Tower'!$B$2:$H$100,6,FALSE)</f>
        <v>Big Data</v>
      </c>
      <c r="N17" s="3" t="str">
        <f>VLOOKUP(C17,'IT Tower'!$B$2:$H$100,7,FALSE)</f>
        <v>Other</v>
      </c>
      <c r="O17" s="3">
        <f t="shared" si="0"/>
        <v>1250</v>
      </c>
    </row>
    <row r="18" spans="1:15" x14ac:dyDescent="0.35">
      <c r="A18" s="3">
        <v>17</v>
      </c>
      <c r="B18" s="3">
        <f>VLOOKUP(A18,'CP-IT Translator'!$A$2:$E$100,4,FALSE)</f>
        <v>3</v>
      </c>
      <c r="C18" s="3">
        <f>VLOOKUP(A18,'CP-IT Translator'!$A$1:$E$100,5,FALSE)</f>
        <v>7</v>
      </c>
      <c r="D18" s="24">
        <f>VLOOKUP(A18,'CP-IT Translator'!$A$2:$F$100,6,FALSE)</f>
        <v>0.3</v>
      </c>
      <c r="E18" s="3" t="str">
        <f>VLOOKUP(B18,'Cost Pool'!$B$2:$C$100,2,FALSE)</f>
        <v>The ESO IT team's staff (CapEx)</v>
      </c>
      <c r="F18" s="25">
        <f>VLOOKUP(B18,'Cost Pool'!$B$2:$J$100,4,FALSE)</f>
        <v>45017</v>
      </c>
      <c r="G18" s="3">
        <f>VLOOKUP(B18,'Cost Pool'!$B$2:$J$100,5,FALSE)</f>
        <v>15000</v>
      </c>
      <c r="H18" s="3" t="str">
        <f>VLOOKUP(B18,'Cost Pool'!$B$2:$J$100,7,FALSE)</f>
        <v>Internal Labor</v>
      </c>
      <c r="I18" s="3" t="str">
        <f>VLOOKUP(B18,'Cost Pool'!$B$2:$J$100,8,FALSE)</f>
        <v>Capital</v>
      </c>
      <c r="J18" s="3" t="str">
        <f>VLOOKUP(B18,'Cost Pool'!$B$2:$J$100,9,FALSE)</f>
        <v>CapEx</v>
      </c>
      <c r="K18" s="3" t="str">
        <f>VLOOKUP(C18,'IT Tower'!$B$2:$H$100,2,FALSE)</f>
        <v>Azure Blob storage</v>
      </c>
      <c r="L18" s="3" t="str">
        <f>VLOOKUP(C18,'IT Tower'!$B$2:$H$100,5,FALSE)</f>
        <v>Storage</v>
      </c>
      <c r="M18" s="3" t="str">
        <f>VLOOKUP(C18,'IT Tower'!$B$2:$H$100,6,FALSE)</f>
        <v>Online Storage</v>
      </c>
      <c r="N18" s="3" t="str">
        <f>VLOOKUP(C18,'IT Tower'!$B$2:$H$100,7,FALSE)</f>
        <v>Public Cloud</v>
      </c>
      <c r="O18" s="3">
        <f t="shared" si="0"/>
        <v>4500</v>
      </c>
    </row>
    <row r="19" spans="1:15" x14ac:dyDescent="0.35">
      <c r="A19" s="3">
        <v>18</v>
      </c>
      <c r="B19" s="3">
        <f>VLOOKUP(A19,'CP-IT Translator'!$A$2:$E$100,4,FALSE)</f>
        <v>3</v>
      </c>
      <c r="C19" s="3">
        <f>VLOOKUP(A19,'CP-IT Translator'!$A$1:$E$100,5,FALSE)</f>
        <v>8</v>
      </c>
      <c r="D19" s="24">
        <f>VLOOKUP(A19,'CP-IT Translator'!$A$2:$F$100,6,FALSE)</f>
        <v>0.4</v>
      </c>
      <c r="E19" s="3" t="str">
        <f>VLOOKUP(B19,'Cost Pool'!$B$2:$C$100,2,FALSE)</f>
        <v>The ESO IT team's staff (CapEx)</v>
      </c>
      <c r="F19" s="25">
        <f>VLOOKUP(B19,'Cost Pool'!$B$2:$J$100,4,FALSE)</f>
        <v>45017</v>
      </c>
      <c r="G19" s="3">
        <f>VLOOKUP(B19,'Cost Pool'!$B$2:$J$100,5,FALSE)</f>
        <v>15000</v>
      </c>
      <c r="H19" s="3" t="str">
        <f>VLOOKUP(B19,'Cost Pool'!$B$2:$J$100,7,FALSE)</f>
        <v>Internal Labor</v>
      </c>
      <c r="I19" s="3" t="str">
        <f>VLOOKUP(B19,'Cost Pool'!$B$2:$J$100,8,FALSE)</f>
        <v>Capital</v>
      </c>
      <c r="J19" s="3" t="str">
        <f>VLOOKUP(B19,'Cost Pool'!$B$2:$J$100,9,FALSE)</f>
        <v>CapEx</v>
      </c>
      <c r="K19" s="3" t="str">
        <f>VLOOKUP(C19,'IT Tower'!$B$2:$H$100,2,FALSE)</f>
        <v>Apache Ranger</v>
      </c>
      <c r="L19" s="3" t="str">
        <f>VLOOKUP(C19,'IT Tower'!$B$2:$H$100,5,FALSE)</f>
        <v>Security &amp; Compliance</v>
      </c>
      <c r="M19" s="3" t="str">
        <f>VLOOKUP(C19,'IT Tower'!$B$2:$H$100,6,FALSE)</f>
        <v>Security</v>
      </c>
      <c r="N19" s="3" t="str">
        <f>VLOOKUP(C19,'IT Tower'!$B$2:$H$100,7,FALSE)</f>
        <v>Public Cloud</v>
      </c>
      <c r="O19" s="3">
        <f t="shared" si="0"/>
        <v>6000</v>
      </c>
    </row>
    <row r="20" spans="1:15" x14ac:dyDescent="0.35">
      <c r="A20" s="3">
        <v>19</v>
      </c>
      <c r="B20" s="3">
        <f>VLOOKUP(A20,'CP-IT Translator'!$A$2:$E$100,4,FALSE)</f>
        <v>3</v>
      </c>
      <c r="C20" s="3">
        <f>VLOOKUP(A20,'CP-IT Translator'!$A$1:$E$100,5,FALSE)</f>
        <v>2</v>
      </c>
      <c r="D20" s="24">
        <f>VLOOKUP(A20,'CP-IT Translator'!$A$2:$F$100,6,FALSE)</f>
        <v>0.3</v>
      </c>
      <c r="E20" s="3" t="str">
        <f>VLOOKUP(B20,'Cost Pool'!$B$2:$C$100,2,FALSE)</f>
        <v>The ESO IT team's staff (CapEx)</v>
      </c>
      <c r="F20" s="25">
        <f>VLOOKUP(B20,'Cost Pool'!$B$2:$J$100,4,FALSE)</f>
        <v>45017</v>
      </c>
      <c r="G20" s="3">
        <f>VLOOKUP(B20,'Cost Pool'!$B$2:$J$100,5,FALSE)</f>
        <v>15000</v>
      </c>
      <c r="H20" s="3" t="str">
        <f>VLOOKUP(B20,'Cost Pool'!$B$2:$J$100,7,FALSE)</f>
        <v>Internal Labor</v>
      </c>
      <c r="I20" s="3" t="str">
        <f>VLOOKUP(B20,'Cost Pool'!$B$2:$J$100,8,FALSE)</f>
        <v>Capital</v>
      </c>
      <c r="J20" s="3" t="str">
        <f>VLOOKUP(B20,'Cost Pool'!$B$2:$J$100,9,FALSE)</f>
        <v>CapEx</v>
      </c>
      <c r="K20" s="3" t="str">
        <f>VLOOKUP(C20,'IT Tower'!$B$2:$H$100,2,FALSE)</f>
        <v>Jfrog Artifactory</v>
      </c>
      <c r="L20" s="3" t="str">
        <f>VLOOKUP(C20,'IT Tower'!$B$2:$H$100,5,FALSE)</f>
        <v>Platform</v>
      </c>
      <c r="M20" s="3" t="str">
        <f>VLOOKUP(C20,'IT Tower'!$B$2:$H$100,6,FALSE)</f>
        <v>Middleware</v>
      </c>
      <c r="N20" s="3" t="str">
        <f>VLOOKUP(C20,'IT Tower'!$B$2:$H$100,7,FALSE)</f>
        <v>Public Cloud</v>
      </c>
      <c r="O20" s="3">
        <f t="shared" si="0"/>
        <v>4500</v>
      </c>
    </row>
    <row r="21" spans="1:15" x14ac:dyDescent="0.35">
      <c r="A21" s="3">
        <v>20</v>
      </c>
      <c r="B21" s="3">
        <f>VLOOKUP(A21,'CP-IT Translator'!$A$2:$E$100,4,FALSE)</f>
        <v>4</v>
      </c>
      <c r="C21" s="3">
        <f>VLOOKUP(A21,'CP-IT Translator'!$A$1:$E$100,5,FALSE)</f>
        <v>1</v>
      </c>
      <c r="D21" s="24">
        <f>VLOOKUP(A21,'CP-IT Translator'!$A$2:$F$100,6,FALSE)</f>
        <v>0.05</v>
      </c>
      <c r="E21" s="3" t="str">
        <f>VLOOKUP(B21,'Cost Pool'!$B$2:$C$100,2,FALSE)</f>
        <v>A Digital Delivery Company Contract (CapEx)</v>
      </c>
      <c r="F21" s="25">
        <f>VLOOKUP(B21,'Cost Pool'!$B$2:$J$100,4,FALSE)</f>
        <v>45017</v>
      </c>
      <c r="G21" s="3">
        <f>VLOOKUP(B21,'Cost Pool'!$B$2:$J$100,5,FALSE)</f>
        <v>77000</v>
      </c>
      <c r="H21" s="3" t="str">
        <f>VLOOKUP(B21,'Cost Pool'!$B$2:$J$100,7,FALSE)</f>
        <v>External Labor</v>
      </c>
      <c r="I21" s="3" t="str">
        <f>VLOOKUP(B21,'Cost Pool'!$B$2:$J$100,8,FALSE)</f>
        <v>Capital</v>
      </c>
      <c r="J21" s="3" t="str">
        <f>VLOOKUP(B21,'Cost Pool'!$B$2:$J$100,9,FALSE)</f>
        <v>CapEx</v>
      </c>
      <c r="K21" s="3" t="str">
        <f>VLOOKUP(C21,'IT Tower'!$B$2:$H$100,2,FALSE)</f>
        <v>Elastic Search</v>
      </c>
      <c r="L21" s="3" t="str">
        <f>VLOOKUP(C21,'IT Tower'!$B$2:$H$100,5,FALSE)</f>
        <v>Platform</v>
      </c>
      <c r="M21" s="3" t="str">
        <f>VLOOKUP(C21,'IT Tower'!$B$2:$H$100,6,FALSE)</f>
        <v>Middleware</v>
      </c>
      <c r="N21" s="3" t="str">
        <f>VLOOKUP(C21,'IT Tower'!$B$2:$H$100,7,FALSE)</f>
        <v>Public Cloud</v>
      </c>
      <c r="O21" s="3">
        <f t="shared" si="0"/>
        <v>3850</v>
      </c>
    </row>
    <row r="22" spans="1:15" x14ac:dyDescent="0.35">
      <c r="A22" s="3">
        <v>21</v>
      </c>
      <c r="B22" s="3">
        <f>VLOOKUP(A22,'CP-IT Translator'!$A$2:$E$100,4,FALSE)</f>
        <v>4</v>
      </c>
      <c r="C22" s="3">
        <f>VLOOKUP(A22,'CP-IT Translator'!$A$1:$E$100,5,FALSE)</f>
        <v>2</v>
      </c>
      <c r="D22" s="24">
        <f>VLOOKUP(A22,'CP-IT Translator'!$A$2:$F$100,6,FALSE)</f>
        <v>0.25</v>
      </c>
      <c r="E22" s="3" t="str">
        <f>VLOOKUP(B22,'Cost Pool'!$B$2:$C$100,2,FALSE)</f>
        <v>A Digital Delivery Company Contract (CapEx)</v>
      </c>
      <c r="F22" s="25">
        <f>VLOOKUP(B22,'Cost Pool'!$B$2:$J$100,4,FALSE)</f>
        <v>45017</v>
      </c>
      <c r="G22" s="3">
        <f>VLOOKUP(B22,'Cost Pool'!$B$2:$J$100,5,FALSE)</f>
        <v>77000</v>
      </c>
      <c r="H22" s="3" t="str">
        <f>VLOOKUP(B22,'Cost Pool'!$B$2:$J$100,7,FALSE)</f>
        <v>External Labor</v>
      </c>
      <c r="I22" s="3" t="str">
        <f>VLOOKUP(B22,'Cost Pool'!$B$2:$J$100,8,FALSE)</f>
        <v>Capital</v>
      </c>
      <c r="J22" s="3" t="str">
        <f>VLOOKUP(B22,'Cost Pool'!$B$2:$J$100,9,FALSE)</f>
        <v>CapEx</v>
      </c>
      <c r="K22" s="3" t="str">
        <f>VLOOKUP(C22,'IT Tower'!$B$2:$H$100,2,FALSE)</f>
        <v>Jfrog Artifactory</v>
      </c>
      <c r="L22" s="3" t="str">
        <f>VLOOKUP(C22,'IT Tower'!$B$2:$H$100,5,FALSE)</f>
        <v>Platform</v>
      </c>
      <c r="M22" s="3" t="str">
        <f>VLOOKUP(C22,'IT Tower'!$B$2:$H$100,6,FALSE)</f>
        <v>Middleware</v>
      </c>
      <c r="N22" s="3" t="str">
        <f>VLOOKUP(C22,'IT Tower'!$B$2:$H$100,7,FALSE)</f>
        <v>Public Cloud</v>
      </c>
      <c r="O22" s="3">
        <f t="shared" si="0"/>
        <v>19250</v>
      </c>
    </row>
    <row r="23" spans="1:15" x14ac:dyDescent="0.35">
      <c r="A23" s="3">
        <v>22</v>
      </c>
      <c r="B23" s="3">
        <f>VLOOKUP(A23,'CP-IT Translator'!$A$2:$E$100,4,FALSE)</f>
        <v>4</v>
      </c>
      <c r="C23" s="3">
        <f>VLOOKUP(A23,'CP-IT Translator'!$A$1:$E$100,5,FALSE)</f>
        <v>3</v>
      </c>
      <c r="D23" s="24">
        <f>VLOOKUP(A23,'CP-IT Translator'!$A$2:$F$100,6,FALSE)</f>
        <v>0.4</v>
      </c>
      <c r="E23" s="3" t="str">
        <f>VLOOKUP(B23,'Cost Pool'!$B$2:$C$100,2,FALSE)</f>
        <v>A Digital Delivery Company Contract (CapEx)</v>
      </c>
      <c r="F23" s="25">
        <f>VLOOKUP(B23,'Cost Pool'!$B$2:$J$100,4,FALSE)</f>
        <v>45017</v>
      </c>
      <c r="G23" s="3">
        <f>VLOOKUP(B23,'Cost Pool'!$B$2:$J$100,5,FALSE)</f>
        <v>77000</v>
      </c>
      <c r="H23" s="3" t="str">
        <f>VLOOKUP(B23,'Cost Pool'!$B$2:$J$100,7,FALSE)</f>
        <v>External Labor</v>
      </c>
      <c r="I23" s="3" t="str">
        <f>VLOOKUP(B23,'Cost Pool'!$B$2:$J$100,8,FALSE)</f>
        <v>Capital</v>
      </c>
      <c r="J23" s="3" t="str">
        <f>VLOOKUP(B23,'Cost Pool'!$B$2:$J$100,9,FALSE)</f>
        <v>CapEx</v>
      </c>
      <c r="K23" s="3" t="str">
        <f>VLOOKUP(C23,'IT Tower'!$B$2:$H$100,2,FALSE)</f>
        <v>Apache Airflow</v>
      </c>
      <c r="L23" s="3" t="str">
        <f>VLOOKUP(C23,'IT Tower'!$B$2:$H$100,5,FALSE)</f>
        <v>Platform</v>
      </c>
      <c r="M23" s="3" t="str">
        <f>VLOOKUP(C23,'IT Tower'!$B$2:$H$100,6,FALSE)</f>
        <v>Middleware</v>
      </c>
      <c r="N23" s="3" t="str">
        <f>VLOOKUP(C23,'IT Tower'!$B$2:$H$100,7,FALSE)</f>
        <v>Public Cloud</v>
      </c>
      <c r="O23" s="3">
        <f t="shared" si="0"/>
        <v>30800</v>
      </c>
    </row>
    <row r="24" spans="1:15" x14ac:dyDescent="0.35">
      <c r="A24" s="3">
        <v>23</v>
      </c>
      <c r="B24" s="3">
        <f>VLOOKUP(A24,'CP-IT Translator'!$A$2:$E$100,4,FALSE)</f>
        <v>4</v>
      </c>
      <c r="C24" s="3">
        <f>VLOOKUP(A24,'CP-IT Translator'!$A$1:$E$100,5,FALSE)</f>
        <v>1</v>
      </c>
      <c r="D24" s="24">
        <f>VLOOKUP(A24,'CP-IT Translator'!$A$2:$F$100,6,FALSE)</f>
        <v>0.05</v>
      </c>
      <c r="E24" s="3" t="str">
        <f>VLOOKUP(B24,'Cost Pool'!$B$2:$C$100,2,FALSE)</f>
        <v>A Digital Delivery Company Contract (CapEx)</v>
      </c>
      <c r="F24" s="25">
        <f>VLOOKUP(B24,'Cost Pool'!$B$2:$J$100,4,FALSE)</f>
        <v>45017</v>
      </c>
      <c r="G24" s="3">
        <f>VLOOKUP(B24,'Cost Pool'!$B$2:$J$100,5,FALSE)</f>
        <v>77000</v>
      </c>
      <c r="H24" s="3" t="str">
        <f>VLOOKUP(B24,'Cost Pool'!$B$2:$J$100,7,FALSE)</f>
        <v>External Labor</v>
      </c>
      <c r="I24" s="3" t="str">
        <f>VLOOKUP(B24,'Cost Pool'!$B$2:$J$100,8,FALSE)</f>
        <v>Capital</v>
      </c>
      <c r="J24" s="3" t="str">
        <f>VLOOKUP(B24,'Cost Pool'!$B$2:$J$100,9,FALSE)</f>
        <v>CapEx</v>
      </c>
      <c r="K24" s="3" t="str">
        <f>VLOOKUP(C24,'IT Tower'!$B$2:$H$100,2,FALSE)</f>
        <v>Elastic Search</v>
      </c>
      <c r="L24" s="3" t="str">
        <f>VLOOKUP(C24,'IT Tower'!$B$2:$H$100,5,FALSE)</f>
        <v>Platform</v>
      </c>
      <c r="M24" s="3" t="str">
        <f>VLOOKUP(C24,'IT Tower'!$B$2:$H$100,6,FALSE)</f>
        <v>Middleware</v>
      </c>
      <c r="N24" s="3" t="str">
        <f>VLOOKUP(C24,'IT Tower'!$B$2:$H$100,7,FALSE)</f>
        <v>Public Cloud</v>
      </c>
      <c r="O24" s="3">
        <f t="shared" si="0"/>
        <v>3850</v>
      </c>
    </row>
    <row r="25" spans="1:15" x14ac:dyDescent="0.35">
      <c r="A25" s="3">
        <v>24</v>
      </c>
      <c r="B25" s="3">
        <f>VLOOKUP(A25,'CP-IT Translator'!$A$2:$E$100,4,FALSE)</f>
        <v>4</v>
      </c>
      <c r="C25" s="3">
        <f>VLOOKUP(A25,'CP-IT Translator'!$A$1:$E$100,5,FALSE)</f>
        <v>7</v>
      </c>
      <c r="D25" s="24">
        <f>VLOOKUP(A25,'CP-IT Translator'!$A$2:$F$100,6,FALSE)</f>
        <v>0.05</v>
      </c>
      <c r="E25" s="3" t="str">
        <f>VLOOKUP(B25,'Cost Pool'!$B$2:$C$100,2,FALSE)</f>
        <v>A Digital Delivery Company Contract (CapEx)</v>
      </c>
      <c r="F25" s="25">
        <f>VLOOKUP(B25,'Cost Pool'!$B$2:$J$100,4,FALSE)</f>
        <v>45017</v>
      </c>
      <c r="G25" s="3">
        <f>VLOOKUP(B25,'Cost Pool'!$B$2:$J$100,5,FALSE)</f>
        <v>77000</v>
      </c>
      <c r="H25" s="3" t="str">
        <f>VLOOKUP(B25,'Cost Pool'!$B$2:$J$100,7,FALSE)</f>
        <v>External Labor</v>
      </c>
      <c r="I25" s="3" t="str">
        <f>VLOOKUP(B25,'Cost Pool'!$B$2:$J$100,8,FALSE)</f>
        <v>Capital</v>
      </c>
      <c r="J25" s="3" t="str">
        <f>VLOOKUP(B25,'Cost Pool'!$B$2:$J$100,9,FALSE)</f>
        <v>CapEx</v>
      </c>
      <c r="K25" s="3" t="str">
        <f>VLOOKUP(C25,'IT Tower'!$B$2:$H$100,2,FALSE)</f>
        <v>Azure Blob storage</v>
      </c>
      <c r="L25" s="3" t="str">
        <f>VLOOKUP(C25,'IT Tower'!$B$2:$H$100,5,FALSE)</f>
        <v>Storage</v>
      </c>
      <c r="M25" s="3" t="str">
        <f>VLOOKUP(C25,'IT Tower'!$B$2:$H$100,6,FALSE)</f>
        <v>Online Storage</v>
      </c>
      <c r="N25" s="3" t="str">
        <f>VLOOKUP(C25,'IT Tower'!$B$2:$H$100,7,FALSE)</f>
        <v>Public Cloud</v>
      </c>
      <c r="O25" s="3">
        <f t="shared" si="0"/>
        <v>3850</v>
      </c>
    </row>
    <row r="26" spans="1:15" x14ac:dyDescent="0.35">
      <c r="A26" s="3">
        <v>25</v>
      </c>
      <c r="B26" s="3">
        <f>VLOOKUP(A26,'CP-IT Translator'!$A$2:$E$100,4,FALSE)</f>
        <v>4</v>
      </c>
      <c r="C26" s="3">
        <f>VLOOKUP(A26,'CP-IT Translator'!$A$1:$E$100,5,FALSE)</f>
        <v>8</v>
      </c>
      <c r="D26" s="24">
        <f>VLOOKUP(A26,'CP-IT Translator'!$A$2:$F$100,6,FALSE)</f>
        <v>0.2</v>
      </c>
      <c r="E26" s="3" t="str">
        <f>VLOOKUP(B26,'Cost Pool'!$B$2:$C$100,2,FALSE)</f>
        <v>A Digital Delivery Company Contract (CapEx)</v>
      </c>
      <c r="F26" s="25">
        <f>VLOOKUP(B26,'Cost Pool'!$B$2:$J$100,4,FALSE)</f>
        <v>45017</v>
      </c>
      <c r="G26" s="3">
        <f>VLOOKUP(B26,'Cost Pool'!$B$2:$J$100,5,FALSE)</f>
        <v>77000</v>
      </c>
      <c r="H26" s="3" t="str">
        <f>VLOOKUP(B26,'Cost Pool'!$B$2:$J$100,7,FALSE)</f>
        <v>External Labor</v>
      </c>
      <c r="I26" s="3" t="str">
        <f>VLOOKUP(B26,'Cost Pool'!$B$2:$J$100,8,FALSE)</f>
        <v>Capital</v>
      </c>
      <c r="J26" s="3" t="str">
        <f>VLOOKUP(B26,'Cost Pool'!$B$2:$J$100,9,FALSE)</f>
        <v>CapEx</v>
      </c>
      <c r="K26" s="3" t="str">
        <f>VLOOKUP(C26,'IT Tower'!$B$2:$H$100,2,FALSE)</f>
        <v>Apache Ranger</v>
      </c>
      <c r="L26" s="3" t="str">
        <f>VLOOKUP(C26,'IT Tower'!$B$2:$H$100,5,FALSE)</f>
        <v>Security &amp; Compliance</v>
      </c>
      <c r="M26" s="3" t="str">
        <f>VLOOKUP(C26,'IT Tower'!$B$2:$H$100,6,FALSE)</f>
        <v>Security</v>
      </c>
      <c r="N26" s="3" t="str">
        <f>VLOOKUP(C26,'IT Tower'!$B$2:$H$100,7,FALSE)</f>
        <v>Public Cloud</v>
      </c>
      <c r="O26" s="3">
        <f t="shared" si="0"/>
        <v>15400</v>
      </c>
    </row>
    <row r="27" spans="1:15" x14ac:dyDescent="0.35">
      <c r="A27" s="3">
        <v>26</v>
      </c>
      <c r="B27" s="3">
        <f>VLOOKUP(A27,'CP-IT Translator'!$A$2:$E$100,4,FALSE)</f>
        <v>5</v>
      </c>
      <c r="C27" s="3">
        <f>VLOOKUP(A27,'CP-IT Translator'!$A$1:$E$100,5,FALSE)</f>
        <v>1</v>
      </c>
      <c r="D27" s="24">
        <f>VLOOKUP(A27,'CP-IT Translator'!$A$2:$F$100,6,FALSE)</f>
        <v>1</v>
      </c>
      <c r="E27" s="3" t="str">
        <f>VLOOKUP(B27,'Cost Pool'!$B$2:$C$100,2,FALSE)</f>
        <v>Elastic Search licence</v>
      </c>
      <c r="F27" s="25">
        <f>VLOOKUP(B27,'Cost Pool'!$B$2:$J$100,4,FALSE)</f>
        <v>45017</v>
      </c>
      <c r="G27" s="3">
        <f>VLOOKUP(B27,'Cost Pool'!$B$2:$J$100,5,FALSE)</f>
        <v>2000</v>
      </c>
      <c r="H27" s="3" t="str">
        <f>VLOOKUP(B27,'Cost Pool'!$B$2:$J$100,7,FALSE)</f>
        <v>Software</v>
      </c>
      <c r="I27" s="3" t="str">
        <f>VLOOKUP(B27,'Cost Pool'!$B$2:$J$100,8,FALSE)</f>
        <v>Licensing</v>
      </c>
      <c r="J27" s="3" t="str">
        <f>VLOOKUP(B27,'Cost Pool'!$B$2:$J$100,9,FALSE)</f>
        <v>OpEx</v>
      </c>
      <c r="K27" s="3" t="str">
        <f>VLOOKUP(C27,'IT Tower'!$B$2:$H$100,2,FALSE)</f>
        <v>Elastic Search</v>
      </c>
      <c r="L27" s="3" t="str">
        <f>VLOOKUP(C27,'IT Tower'!$B$2:$H$100,5,FALSE)</f>
        <v>Platform</v>
      </c>
      <c r="M27" s="3" t="str">
        <f>VLOOKUP(C27,'IT Tower'!$B$2:$H$100,6,FALSE)</f>
        <v>Middleware</v>
      </c>
      <c r="N27" s="3" t="str">
        <f>VLOOKUP(C27,'IT Tower'!$B$2:$H$100,7,FALSE)</f>
        <v>Public Cloud</v>
      </c>
      <c r="O27" s="3">
        <f t="shared" si="0"/>
        <v>2000</v>
      </c>
    </row>
    <row r="28" spans="1:15" x14ac:dyDescent="0.35">
      <c r="A28" s="3">
        <v>27</v>
      </c>
      <c r="B28" s="3">
        <f>VLOOKUP(A28,'CP-IT Translator'!$A$2:$E$100,4,FALSE)</f>
        <v>6</v>
      </c>
      <c r="C28" s="3">
        <f>VLOOKUP(A28,'CP-IT Translator'!$A$1:$E$100,5,FALSE)</f>
        <v>2</v>
      </c>
      <c r="D28" s="24">
        <f>VLOOKUP(A28,'CP-IT Translator'!$A$2:$F$100,6,FALSE)</f>
        <v>1</v>
      </c>
      <c r="E28" s="3" t="str">
        <f>VLOOKUP(B28,'Cost Pool'!$B$2:$C$100,2,FALSE)</f>
        <v>Jfrog Artifactory licence</v>
      </c>
      <c r="F28" s="25">
        <f>VLOOKUP(B28,'Cost Pool'!$B$2:$J$100,4,FALSE)</f>
        <v>45017</v>
      </c>
      <c r="G28" s="3">
        <f>VLOOKUP(B28,'Cost Pool'!$B$2:$J$100,5,FALSE)</f>
        <v>3000</v>
      </c>
      <c r="H28" s="3" t="str">
        <f>VLOOKUP(B28,'Cost Pool'!$B$2:$J$100,7,FALSE)</f>
        <v>Software</v>
      </c>
      <c r="I28" s="3" t="str">
        <f>VLOOKUP(B28,'Cost Pool'!$B$2:$J$100,8,FALSE)</f>
        <v>Licensing</v>
      </c>
      <c r="J28" s="3" t="str">
        <f>VLOOKUP(B28,'Cost Pool'!$B$2:$J$100,9,FALSE)</f>
        <v>OpEx</v>
      </c>
      <c r="K28" s="3" t="str">
        <f>VLOOKUP(C28,'IT Tower'!$B$2:$H$100,2,FALSE)</f>
        <v>Jfrog Artifactory</v>
      </c>
      <c r="L28" s="3" t="str">
        <f>VLOOKUP(C28,'IT Tower'!$B$2:$H$100,5,FALSE)</f>
        <v>Platform</v>
      </c>
      <c r="M28" s="3" t="str">
        <f>VLOOKUP(C28,'IT Tower'!$B$2:$H$100,6,FALSE)</f>
        <v>Middleware</v>
      </c>
      <c r="N28" s="3" t="str">
        <f>VLOOKUP(C28,'IT Tower'!$B$2:$H$100,7,FALSE)</f>
        <v>Public Cloud</v>
      </c>
      <c r="O28" s="3">
        <f t="shared" si="0"/>
        <v>3000</v>
      </c>
    </row>
    <row r="29" spans="1:15" x14ac:dyDescent="0.35">
      <c r="A29" s="3">
        <v>28</v>
      </c>
      <c r="B29" s="3">
        <f>VLOOKUP(A29,'CP-IT Translator'!$A$2:$E$100,4,FALSE)</f>
        <v>7</v>
      </c>
      <c r="C29" s="3">
        <f>VLOOKUP(A29,'CP-IT Translator'!$A$1:$E$100,5,FALSE)</f>
        <v>2</v>
      </c>
      <c r="D29" s="24">
        <f>VLOOKUP(A29,'CP-IT Translator'!$A$2:$F$100,6,FALSE)</f>
        <v>1</v>
      </c>
      <c r="E29" s="3" t="str">
        <f>VLOOKUP(B29,'Cost Pool'!$B$2:$C$100,2,FALSE)</f>
        <v>Jfrog Artifactory maintenance fee</v>
      </c>
      <c r="F29" s="25">
        <f>VLOOKUP(B29,'Cost Pool'!$B$2:$J$100,4,FALSE)</f>
        <v>45017</v>
      </c>
      <c r="G29" s="3">
        <f>VLOOKUP(B29,'Cost Pool'!$B$2:$J$100,5,FALSE)</f>
        <v>15000</v>
      </c>
      <c r="H29" s="3" t="str">
        <f>VLOOKUP(B29,'Cost Pool'!$B$2:$J$100,7,FALSE)</f>
        <v>Software</v>
      </c>
      <c r="I29" s="3" t="str">
        <f>VLOOKUP(B29,'Cost Pool'!$B$2:$J$100,8,FALSE)</f>
        <v>Maintenance &amp; Support</v>
      </c>
      <c r="J29" s="3" t="str">
        <f>VLOOKUP(B29,'Cost Pool'!$B$2:$J$100,9,FALSE)</f>
        <v>OpEx</v>
      </c>
      <c r="K29" s="3" t="str">
        <f>VLOOKUP(C29,'IT Tower'!$B$2:$H$100,2,FALSE)</f>
        <v>Jfrog Artifactory</v>
      </c>
      <c r="L29" s="3" t="str">
        <f>VLOOKUP(C29,'IT Tower'!$B$2:$H$100,5,FALSE)</f>
        <v>Platform</v>
      </c>
      <c r="M29" s="3" t="str">
        <f>VLOOKUP(C29,'IT Tower'!$B$2:$H$100,6,FALSE)</f>
        <v>Middleware</v>
      </c>
      <c r="N29" s="3" t="str">
        <f>VLOOKUP(C29,'IT Tower'!$B$2:$H$100,7,FALSE)</f>
        <v>Public Cloud</v>
      </c>
      <c r="O29" s="3">
        <f t="shared" si="0"/>
        <v>15000</v>
      </c>
    </row>
    <row r="30" spans="1:15" x14ac:dyDescent="0.35">
      <c r="A30" s="3">
        <v>29</v>
      </c>
      <c r="B30" s="3">
        <f>VLOOKUP(A30,'CP-IT Translator'!$A$2:$E$100,4,FALSE)</f>
        <v>8</v>
      </c>
      <c r="C30" s="3">
        <f>VLOOKUP(A30,'CP-IT Translator'!$A$1:$E$100,5,FALSE)</f>
        <v>6</v>
      </c>
      <c r="D30" s="24">
        <f>VLOOKUP(A30,'CP-IT Translator'!$A$2:$F$100,6,FALSE)</f>
        <v>1</v>
      </c>
      <c r="E30" s="3" t="str">
        <f>VLOOKUP(B30,'Cost Pool'!$B$2:$C$100,2,FALSE)</f>
        <v>Power BI licence</v>
      </c>
      <c r="F30" s="25">
        <f>VLOOKUP(B30,'Cost Pool'!$B$2:$J$100,4,FALSE)</f>
        <v>45017</v>
      </c>
      <c r="G30" s="3">
        <f>VLOOKUP(B30,'Cost Pool'!$B$2:$J$100,5,FALSE)</f>
        <v>4000</v>
      </c>
      <c r="H30" s="3" t="str">
        <f>VLOOKUP(B30,'Cost Pool'!$B$2:$J$100,7,FALSE)</f>
        <v>Software</v>
      </c>
      <c r="I30" s="3" t="str">
        <f>VLOOKUP(B30,'Cost Pool'!$B$2:$J$100,8,FALSE)</f>
        <v>Licensing</v>
      </c>
      <c r="J30" s="3" t="str">
        <f>VLOOKUP(B30,'Cost Pool'!$B$2:$J$100,9,FALSE)</f>
        <v>OpEx</v>
      </c>
      <c r="K30" s="3" t="str">
        <f>VLOOKUP(C30,'IT Tower'!$B$2:$H$100,2,FALSE)</f>
        <v>Power BI</v>
      </c>
      <c r="L30" s="3" t="str">
        <f>VLOOKUP(C30,'IT Tower'!$B$2:$H$100,5,FALSE)</f>
        <v>End User</v>
      </c>
      <c r="M30" s="3" t="str">
        <f>VLOOKUP(C30,'IT Tower'!$B$2:$H$100,6,FALSE)</f>
        <v>End User Software</v>
      </c>
      <c r="N30" s="3" t="str">
        <f>VLOOKUP(C30,'IT Tower'!$B$2:$H$100,7,FALSE)</f>
        <v>Other</v>
      </c>
      <c r="O30" s="3">
        <f t="shared" si="0"/>
        <v>4000</v>
      </c>
    </row>
    <row r="31" spans="1:15" x14ac:dyDescent="0.35">
      <c r="A31" s="3">
        <v>30</v>
      </c>
      <c r="B31" s="3">
        <f>VLOOKUP(A31,'CP-IT Translator'!$A$2:$E$100,4,FALSE)</f>
        <v>9</v>
      </c>
      <c r="C31" s="3">
        <f>VLOOKUP(A31,'CP-IT Translator'!$A$1:$E$100,5,FALSE)</f>
        <v>7</v>
      </c>
      <c r="D31" s="24">
        <f>VLOOKUP(A31,'CP-IT Translator'!$A$2:$F$100,6,FALSE)</f>
        <v>1</v>
      </c>
      <c r="E31" s="3" t="str">
        <f>VLOOKUP(B31,'Cost Pool'!$B$2:$C$100,2,FALSE)</f>
        <v>Azure Blob storage licence</v>
      </c>
      <c r="F31" s="25">
        <f>VLOOKUP(B31,'Cost Pool'!$B$2:$J$100,4,FALSE)</f>
        <v>45017</v>
      </c>
      <c r="G31" s="3">
        <f>VLOOKUP(B31,'Cost Pool'!$B$2:$J$100,5,FALSE)</f>
        <v>15000</v>
      </c>
      <c r="H31" s="3" t="str">
        <f>VLOOKUP(B31,'Cost Pool'!$B$2:$J$100,7,FALSE)</f>
        <v>Software</v>
      </c>
      <c r="I31" s="3" t="str">
        <f>VLOOKUP(B31,'Cost Pool'!$B$2:$J$100,8,FALSE)</f>
        <v>Licensing</v>
      </c>
      <c r="J31" s="3" t="str">
        <f>VLOOKUP(B31,'Cost Pool'!$B$2:$J$100,9,FALSE)</f>
        <v>OpEx</v>
      </c>
      <c r="K31" s="3" t="str">
        <f>VLOOKUP(C31,'IT Tower'!$B$2:$H$100,2,FALSE)</f>
        <v>Azure Blob storage</v>
      </c>
      <c r="L31" s="3" t="str">
        <f>VLOOKUP(C31,'IT Tower'!$B$2:$H$100,5,FALSE)</f>
        <v>Storage</v>
      </c>
      <c r="M31" s="3" t="str">
        <f>VLOOKUP(C31,'IT Tower'!$B$2:$H$100,6,FALSE)</f>
        <v>Online Storage</v>
      </c>
      <c r="N31" s="3" t="str">
        <f>VLOOKUP(C31,'IT Tower'!$B$2:$H$100,7,FALSE)</f>
        <v>Public Cloud</v>
      </c>
      <c r="O31" s="3">
        <f t="shared" si="0"/>
        <v>15000</v>
      </c>
    </row>
    <row r="32" spans="1:15" x14ac:dyDescent="0.35">
      <c r="A32" s="3">
        <v>31</v>
      </c>
      <c r="B32" s="3">
        <f>VLOOKUP(A32,'CP-IT Translator'!$A$2:$E$100,4,FALSE)</f>
        <v>10</v>
      </c>
      <c r="C32" s="3">
        <f>VLOOKUP(A32,'CP-IT Translator'!$A$1:$E$100,5,FALSE)</f>
        <v>8</v>
      </c>
      <c r="D32" s="24">
        <f>VLOOKUP(A32,'CP-IT Translator'!$A$2:$F$100,6,FALSE)</f>
        <v>1</v>
      </c>
      <c r="E32" s="3" t="str">
        <f>VLOOKUP(B32,'Cost Pool'!$B$2:$C$100,2,FALSE)</f>
        <v>Apache Ranger licence</v>
      </c>
      <c r="F32" s="25">
        <f>VLOOKUP(B32,'Cost Pool'!$B$2:$J$100,4,FALSE)</f>
        <v>45017</v>
      </c>
      <c r="G32" s="3">
        <f>VLOOKUP(B32,'Cost Pool'!$B$2:$J$100,5,FALSE)</f>
        <v>17000</v>
      </c>
      <c r="H32" s="3" t="str">
        <f>VLOOKUP(B32,'Cost Pool'!$B$2:$J$100,7,FALSE)</f>
        <v>Software</v>
      </c>
      <c r="I32" s="3" t="str">
        <f>VLOOKUP(B32,'Cost Pool'!$B$2:$J$100,8,FALSE)</f>
        <v>Licensing</v>
      </c>
      <c r="J32" s="3" t="str">
        <f>VLOOKUP(B32,'Cost Pool'!$B$2:$J$100,9,FALSE)</f>
        <v>OpEx</v>
      </c>
      <c r="K32" s="3" t="str">
        <f>VLOOKUP(C32,'IT Tower'!$B$2:$H$100,2,FALSE)</f>
        <v>Apache Ranger</v>
      </c>
      <c r="L32" s="3" t="str">
        <f>VLOOKUP(C32,'IT Tower'!$B$2:$H$100,5,FALSE)</f>
        <v>Security &amp; Compliance</v>
      </c>
      <c r="M32" s="3" t="str">
        <f>VLOOKUP(C32,'IT Tower'!$B$2:$H$100,6,FALSE)</f>
        <v>Security</v>
      </c>
      <c r="N32" s="3" t="str">
        <f>VLOOKUP(C32,'IT Tower'!$B$2:$H$100,7,FALSE)</f>
        <v>Public Cloud</v>
      </c>
      <c r="O32" s="3">
        <f t="shared" si="0"/>
        <v>17000</v>
      </c>
    </row>
    <row r="33" spans="1:15" x14ac:dyDescent="0.35">
      <c r="A33" s="3">
        <v>32</v>
      </c>
      <c r="B33" s="3">
        <f>VLOOKUP(A33,'CP-IT Translator'!$A$2:$E$100,4,FALSE)</f>
        <v>11</v>
      </c>
      <c r="C33" s="3">
        <f>VLOOKUP(A33,'CP-IT Translator'!$A$1:$E$100,5,FALSE)</f>
        <v>9</v>
      </c>
      <c r="D33" s="24">
        <f>VLOOKUP(A33,'CP-IT Translator'!$A$2:$F$100,6,FALSE)</f>
        <v>1</v>
      </c>
      <c r="E33" s="3" t="str">
        <f>VLOOKUP(B33,'Cost Pool'!$B$2:$C$100,2,FALSE)</f>
        <v>PySpark licence</v>
      </c>
      <c r="F33" s="25">
        <f>VLOOKUP(B33,'Cost Pool'!$B$2:$J$100,4,FALSE)</f>
        <v>45017</v>
      </c>
      <c r="G33" s="3">
        <f>VLOOKUP(B33,'Cost Pool'!$B$2:$J$100,5,FALSE)</f>
        <v>4000</v>
      </c>
      <c r="H33" s="3" t="str">
        <f>VLOOKUP(B33,'Cost Pool'!$B$2:$J$100,7,FALSE)</f>
        <v>Software</v>
      </c>
      <c r="I33" s="3" t="str">
        <f>VLOOKUP(B33,'Cost Pool'!$B$2:$J$100,8,FALSE)</f>
        <v>Licensing</v>
      </c>
      <c r="J33" s="3" t="str">
        <f>VLOOKUP(B33,'Cost Pool'!$B$2:$J$100,9,FALSE)</f>
        <v>OpEx</v>
      </c>
      <c r="K33" s="3" t="str">
        <f>VLOOKUP(C33,'IT Tower'!$B$2:$H$100,2,FALSE)</f>
        <v>PySPark</v>
      </c>
      <c r="L33" s="3" t="str">
        <f>VLOOKUP(C33,'IT Tower'!$B$2:$H$100,5,FALSE)</f>
        <v>Platform</v>
      </c>
      <c r="M33" s="3" t="str">
        <f>VLOOKUP(C33,'IT Tower'!$B$2:$H$100,6,FALSE)</f>
        <v>Big Data</v>
      </c>
      <c r="N33" s="3" t="str">
        <f>VLOOKUP(C33,'IT Tower'!$B$2:$H$100,7,FALSE)</f>
        <v>Other</v>
      </c>
      <c r="O33" s="3">
        <f t="shared" si="0"/>
        <v>4000</v>
      </c>
    </row>
    <row r="34" spans="1:15" x14ac:dyDescent="0.35">
      <c r="A34" s="3">
        <v>33</v>
      </c>
      <c r="B34" s="3">
        <f>VLOOKUP(A34,'CP-IT Translator'!$A$2:$E$100,4,FALSE)</f>
        <v>12</v>
      </c>
      <c r="C34" s="3">
        <f>VLOOKUP(A34,'CP-IT Translator'!$A$1:$E$100,5,FALSE)</f>
        <v>4</v>
      </c>
      <c r="D34" s="24">
        <f>VLOOKUP(A34,'CP-IT Translator'!$A$2:$F$100,6,FALSE)</f>
        <v>0.7</v>
      </c>
      <c r="E34" s="3" t="str">
        <f>VLOOKUP(B34,'Cost Pool'!$B$2:$C$100,2,FALSE)</f>
        <v>A second digital delivery company's contract (CapEx)</v>
      </c>
      <c r="F34" s="25">
        <f>VLOOKUP(B34,'Cost Pool'!$B$2:$J$100,4,FALSE)</f>
        <v>45017</v>
      </c>
      <c r="G34" s="3">
        <f>VLOOKUP(B34,'Cost Pool'!$B$2:$J$100,5,FALSE)</f>
        <v>12000</v>
      </c>
      <c r="H34" s="3" t="str">
        <f>VLOOKUP(B34,'Cost Pool'!$B$2:$J$100,7,FALSE)</f>
        <v>External Labor</v>
      </c>
      <c r="I34" s="3" t="str">
        <f>VLOOKUP(B34,'Cost Pool'!$B$2:$J$100,8,FALSE)</f>
        <v>Capital</v>
      </c>
      <c r="J34" s="3" t="str">
        <f>VLOOKUP(B34,'Cost Pool'!$B$2:$J$100,9,FALSE)</f>
        <v>CapEx</v>
      </c>
      <c r="K34" s="3" t="str">
        <f>VLOOKUP(C34,'IT Tower'!$B$2:$H$100,2,FALSE)</f>
        <v>Zeppelin NoteBook</v>
      </c>
      <c r="L34" s="3" t="str">
        <f>VLOOKUP(C34,'IT Tower'!$B$2:$H$100,5,FALSE)</f>
        <v>End User</v>
      </c>
      <c r="M34" s="3" t="str">
        <f>VLOOKUP(C34,'IT Tower'!$B$2:$H$100,6,FALSE)</f>
        <v>End User Software</v>
      </c>
      <c r="N34" s="3" t="str">
        <f>VLOOKUP(C34,'IT Tower'!$B$2:$H$100,7,FALSE)</f>
        <v>Other</v>
      </c>
      <c r="O34" s="3">
        <f t="shared" si="0"/>
        <v>8400</v>
      </c>
    </row>
    <row r="35" spans="1:15" x14ac:dyDescent="0.35">
      <c r="A35" s="3">
        <v>34</v>
      </c>
      <c r="B35" s="3">
        <f>VLOOKUP(A35,'CP-IT Translator'!$A$2:$E$100,4,FALSE)</f>
        <v>12</v>
      </c>
      <c r="C35" s="3">
        <f>VLOOKUP(A35,'CP-IT Translator'!$A$1:$E$100,5,FALSE)</f>
        <v>5</v>
      </c>
      <c r="D35" s="24">
        <f>VLOOKUP(A35,'CP-IT Translator'!$A$2:$F$100,6,FALSE)</f>
        <v>0.3</v>
      </c>
      <c r="E35" s="3" t="str">
        <f>VLOOKUP(B35,'Cost Pool'!$B$2:$C$100,2,FALSE)</f>
        <v>A second digital delivery company's contract (CapEx)</v>
      </c>
      <c r="F35" s="25">
        <f>VLOOKUP(B35,'Cost Pool'!$B$2:$J$100,4,FALSE)</f>
        <v>45017</v>
      </c>
      <c r="G35" s="3">
        <f>VLOOKUP(B35,'Cost Pool'!$B$2:$J$100,5,FALSE)</f>
        <v>12000</v>
      </c>
      <c r="H35" s="3" t="str">
        <f>VLOOKUP(B35,'Cost Pool'!$B$2:$J$100,7,FALSE)</f>
        <v>External Labor</v>
      </c>
      <c r="I35" s="3" t="str">
        <f>VLOOKUP(B35,'Cost Pool'!$B$2:$J$100,8,FALSE)</f>
        <v>Capital</v>
      </c>
      <c r="J35" s="3" t="str">
        <f>VLOOKUP(B35,'Cost Pool'!$B$2:$J$100,9,FALSE)</f>
        <v>CapEx</v>
      </c>
      <c r="K35" s="3" t="str">
        <f>VLOOKUP(C35,'IT Tower'!$B$2:$H$100,2,FALSE)</f>
        <v>Jupyter Notebook</v>
      </c>
      <c r="L35" s="3" t="str">
        <f>VLOOKUP(C35,'IT Tower'!$B$2:$H$100,5,FALSE)</f>
        <v>End User</v>
      </c>
      <c r="M35" s="3" t="str">
        <f>VLOOKUP(C35,'IT Tower'!$B$2:$H$100,6,FALSE)</f>
        <v>End User Software</v>
      </c>
      <c r="N35" s="3" t="str">
        <f>VLOOKUP(C35,'IT Tower'!$B$2:$H$100,7,FALSE)</f>
        <v>Other</v>
      </c>
      <c r="O35" s="3">
        <f t="shared" si="0"/>
        <v>3600</v>
      </c>
    </row>
    <row r="36" spans="1:15" x14ac:dyDescent="0.35">
      <c r="A36" s="3">
        <v>35</v>
      </c>
      <c r="B36" s="3">
        <f>VLOOKUP(A36,'CP-IT Translator'!$A$2:$E$100,4,FALSE)</f>
        <v>13</v>
      </c>
      <c r="C36" s="3">
        <f>VLOOKUP(A36,'CP-IT Translator'!$A$1:$E$100,5,FALSE)</f>
        <v>3</v>
      </c>
      <c r="D36" s="24">
        <f>VLOOKUP(A36,'CP-IT Translator'!$A$2:$F$100,6,FALSE)</f>
        <v>1</v>
      </c>
      <c r="E36" s="3" t="str">
        <f>VLOOKUP(B36,'Cost Pool'!$B$2:$C$100,2,FALSE)</f>
        <v>A contractor's costs (CapEx)</v>
      </c>
      <c r="F36" s="25">
        <f>VLOOKUP(B36,'Cost Pool'!$B$2:$J$100,4,FALSE)</f>
        <v>45017</v>
      </c>
      <c r="G36" s="3">
        <f>VLOOKUP(B36,'Cost Pool'!$B$2:$J$100,5,FALSE)</f>
        <v>14000</v>
      </c>
      <c r="H36" s="3" t="str">
        <f>VLOOKUP(B36,'Cost Pool'!$B$2:$J$100,7,FALSE)</f>
        <v>External Labor</v>
      </c>
      <c r="I36" s="3" t="str">
        <f>VLOOKUP(B36,'Cost Pool'!$B$2:$J$100,8,FALSE)</f>
        <v>Capital</v>
      </c>
      <c r="J36" s="3" t="str">
        <f>VLOOKUP(B36,'Cost Pool'!$B$2:$J$100,9,FALSE)</f>
        <v>CapEx</v>
      </c>
      <c r="K36" s="3" t="str">
        <f>VLOOKUP(C36,'IT Tower'!$B$2:$H$100,2,FALSE)</f>
        <v>Apache Airflow</v>
      </c>
      <c r="L36" s="3" t="str">
        <f>VLOOKUP(C36,'IT Tower'!$B$2:$H$100,5,FALSE)</f>
        <v>Platform</v>
      </c>
      <c r="M36" s="3" t="str">
        <f>VLOOKUP(C36,'IT Tower'!$B$2:$H$100,6,FALSE)</f>
        <v>Middleware</v>
      </c>
      <c r="N36" s="3" t="str">
        <f>VLOOKUP(C36,'IT Tower'!$B$2:$H$100,7,FALSE)</f>
        <v>Public Cloud</v>
      </c>
      <c r="O36" s="3">
        <f t="shared" si="0"/>
        <v>14000</v>
      </c>
    </row>
    <row r="37" spans="1:15" x14ac:dyDescent="0.35">
      <c r="A37" s="3">
        <v>36</v>
      </c>
      <c r="B37" s="3">
        <f>VLOOKUP(A37,'CP-IT Translator'!$A$2:$E$100,4,FALSE)</f>
        <v>14</v>
      </c>
      <c r="C37" s="3">
        <f>VLOOKUP(A37,'CP-IT Translator'!$A$1:$E$100,5,FALSE)</f>
        <v>1</v>
      </c>
      <c r="D37" s="24">
        <f>VLOOKUP(A37,'CP-IT Translator'!$A$2:$F$100,6,FALSE)</f>
        <v>0.1</v>
      </c>
      <c r="E37" s="3" t="str">
        <f>VLOOKUP(B37,'Cost Pool'!$B$2:$C$100,2,FALSE)</f>
        <v>The ESO IT team's staff (OpEx)</v>
      </c>
      <c r="F37" s="25">
        <f>VLOOKUP(B37,'Cost Pool'!$B$2:$J$100,4,FALSE)</f>
        <v>45383</v>
      </c>
      <c r="G37" s="3">
        <f>VLOOKUP(B37,'Cost Pool'!$B$2:$J$100,5,FALSE)</f>
        <v>130000</v>
      </c>
      <c r="H37" s="3" t="str">
        <f>VLOOKUP(B37,'Cost Pool'!$B$2:$J$100,7,FALSE)</f>
        <v>Internal Labor</v>
      </c>
      <c r="I37" s="3" t="str">
        <f>VLOOKUP(B37,'Cost Pool'!$B$2:$J$100,8,FALSE)</f>
        <v>Expense</v>
      </c>
      <c r="J37" s="3" t="str">
        <f>VLOOKUP(B37,'Cost Pool'!$B$2:$J$100,9,FALSE)</f>
        <v>OpEx</v>
      </c>
      <c r="K37" s="3" t="str">
        <f>VLOOKUP(C37,'IT Tower'!$B$2:$H$100,2,FALSE)</f>
        <v>Elastic Search</v>
      </c>
      <c r="L37" s="3" t="str">
        <f>VLOOKUP(C37,'IT Tower'!$B$2:$H$100,5,FALSE)</f>
        <v>Platform</v>
      </c>
      <c r="M37" s="3" t="str">
        <f>VLOOKUP(C37,'IT Tower'!$B$2:$H$100,6,FALSE)</f>
        <v>Middleware</v>
      </c>
      <c r="N37" s="3" t="str">
        <f>VLOOKUP(C37,'IT Tower'!$B$2:$H$100,7,FALSE)</f>
        <v>Public Cloud</v>
      </c>
      <c r="O37" s="3">
        <f t="shared" ref="O37:O44" si="1">D37*G37</f>
        <v>13000</v>
      </c>
    </row>
    <row r="38" spans="1:15" x14ac:dyDescent="0.35">
      <c r="A38" s="3">
        <v>37</v>
      </c>
      <c r="B38" s="3">
        <f>VLOOKUP(A38,'CP-IT Translator'!$A$2:$E$100,4,FALSE)</f>
        <v>14</v>
      </c>
      <c r="C38" s="3">
        <f>VLOOKUP(A38,'CP-IT Translator'!$A$1:$E$100,5,FALSE)</f>
        <v>2</v>
      </c>
      <c r="D38" s="24">
        <f>VLOOKUP(A38,'CP-IT Translator'!$A$2:$F$100,6,FALSE)</f>
        <v>0.45</v>
      </c>
      <c r="E38" s="3" t="str">
        <f>VLOOKUP(B38,'Cost Pool'!$B$2:$C$100,2,FALSE)</f>
        <v>The ESO IT team's staff (OpEx)</v>
      </c>
      <c r="F38" s="25">
        <f>VLOOKUP(B38,'Cost Pool'!$B$2:$J$100,4,FALSE)</f>
        <v>45383</v>
      </c>
      <c r="G38" s="3">
        <f>VLOOKUP(B38,'Cost Pool'!$B$2:$J$100,5,FALSE)</f>
        <v>130000</v>
      </c>
      <c r="H38" s="3" t="str">
        <f>VLOOKUP(B38,'Cost Pool'!$B$2:$J$100,7,FALSE)</f>
        <v>Internal Labor</v>
      </c>
      <c r="I38" s="3" t="str">
        <f>VLOOKUP(B38,'Cost Pool'!$B$2:$J$100,8,FALSE)</f>
        <v>Expense</v>
      </c>
      <c r="J38" s="3" t="str">
        <f>VLOOKUP(B38,'Cost Pool'!$B$2:$J$100,9,FALSE)</f>
        <v>OpEx</v>
      </c>
      <c r="K38" s="3" t="str">
        <f>VLOOKUP(C38,'IT Tower'!$B$2:$H$100,2,FALSE)</f>
        <v>Jfrog Artifactory</v>
      </c>
      <c r="L38" s="3" t="str">
        <f>VLOOKUP(C38,'IT Tower'!$B$2:$H$100,5,FALSE)</f>
        <v>Platform</v>
      </c>
      <c r="M38" s="3" t="str">
        <f>VLOOKUP(C38,'IT Tower'!$B$2:$H$100,6,FALSE)</f>
        <v>Middleware</v>
      </c>
      <c r="N38" s="3" t="str">
        <f>VLOOKUP(C38,'IT Tower'!$B$2:$H$100,7,FALSE)</f>
        <v>Public Cloud</v>
      </c>
      <c r="O38" s="3">
        <f t="shared" si="1"/>
        <v>58500</v>
      </c>
    </row>
    <row r="39" spans="1:15" x14ac:dyDescent="0.35">
      <c r="A39" s="3">
        <v>38</v>
      </c>
      <c r="B39" s="3">
        <f>VLOOKUP(A39,'CP-IT Translator'!$A$2:$E$100,4,FALSE)</f>
        <v>14</v>
      </c>
      <c r="C39" s="3">
        <f>VLOOKUP(A39,'CP-IT Translator'!$A$1:$E$100,5,FALSE)</f>
        <v>10</v>
      </c>
      <c r="D39" s="24">
        <f>VLOOKUP(A39,'CP-IT Translator'!$A$2:$F$100,6,FALSE)</f>
        <v>0.2</v>
      </c>
      <c r="E39" s="3" t="str">
        <f>VLOOKUP(B39,'Cost Pool'!$B$2:$C$100,2,FALSE)</f>
        <v>The ESO IT team's staff (OpEx)</v>
      </c>
      <c r="F39" s="25">
        <f>VLOOKUP(B39,'Cost Pool'!$B$2:$J$100,4,FALSE)</f>
        <v>45383</v>
      </c>
      <c r="G39" s="3">
        <f>VLOOKUP(B39,'Cost Pool'!$B$2:$J$100,5,FALSE)</f>
        <v>130000</v>
      </c>
      <c r="H39" s="3" t="str">
        <f>VLOOKUP(B39,'Cost Pool'!$B$2:$J$100,7,FALSE)</f>
        <v>Internal Labor</v>
      </c>
      <c r="I39" s="3" t="str">
        <f>VLOOKUP(B39,'Cost Pool'!$B$2:$J$100,8,FALSE)</f>
        <v>Expense</v>
      </c>
      <c r="J39" s="3" t="str">
        <f>VLOOKUP(B39,'Cost Pool'!$B$2:$J$100,9,FALSE)</f>
        <v>OpEx</v>
      </c>
      <c r="K39" s="3" t="str">
        <f>VLOOKUP(C39,'IT Tower'!$B$2:$H$100,2,FALSE)</f>
        <v>Documented Analytics Strategy</v>
      </c>
      <c r="L39" s="3" t="str">
        <f>VLOOKUP(C39,'IT Tower'!$B$2:$H$100,5,FALSE)</f>
        <v>Delivery</v>
      </c>
      <c r="M39" s="3" t="str">
        <f>VLOOKUP(C39,'IT Tower'!$B$2:$H$100,6,FALSE)</f>
        <v>Program, Product &amp; Project Management</v>
      </c>
      <c r="N39" s="3" t="str">
        <f>VLOOKUP(C39,'IT Tower'!$B$2:$H$100,7,FALSE)</f>
        <v>Other</v>
      </c>
      <c r="O39" s="3">
        <f t="shared" si="1"/>
        <v>26000</v>
      </c>
    </row>
    <row r="40" spans="1:15" x14ac:dyDescent="0.35">
      <c r="A40" s="3">
        <v>39</v>
      </c>
      <c r="B40" s="3">
        <f>VLOOKUP(A40,'CP-IT Translator'!$A$2:$E$100,4,FALSE)</f>
        <v>14</v>
      </c>
      <c r="C40" s="3">
        <f>VLOOKUP(A40,'CP-IT Translator'!$A$1:$E$100,5,FALSE)</f>
        <v>4</v>
      </c>
      <c r="D40" s="24">
        <f>VLOOKUP(A40,'CP-IT Translator'!$A$2:$F$100,6,FALSE)</f>
        <v>0.03</v>
      </c>
      <c r="E40" s="3" t="str">
        <f>VLOOKUP(B40,'Cost Pool'!$B$2:$C$100,2,FALSE)</f>
        <v>The ESO IT team's staff (OpEx)</v>
      </c>
      <c r="F40" s="25">
        <f>VLOOKUP(B40,'Cost Pool'!$B$2:$J$100,4,FALSE)</f>
        <v>45383</v>
      </c>
      <c r="G40" s="3">
        <f>VLOOKUP(B40,'Cost Pool'!$B$2:$J$100,5,FALSE)</f>
        <v>130000</v>
      </c>
      <c r="H40" s="3" t="str">
        <f>VLOOKUP(B40,'Cost Pool'!$B$2:$J$100,7,FALSE)</f>
        <v>Internal Labor</v>
      </c>
      <c r="I40" s="3" t="str">
        <f>VLOOKUP(B40,'Cost Pool'!$B$2:$J$100,8,FALSE)</f>
        <v>Expense</v>
      </c>
      <c r="J40" s="3" t="str">
        <f>VLOOKUP(B40,'Cost Pool'!$B$2:$J$100,9,FALSE)</f>
        <v>OpEx</v>
      </c>
      <c r="K40" s="3" t="str">
        <f>VLOOKUP(C40,'IT Tower'!$B$2:$H$100,2,FALSE)</f>
        <v>Zeppelin NoteBook</v>
      </c>
      <c r="L40" s="3" t="str">
        <f>VLOOKUP(C40,'IT Tower'!$B$2:$H$100,5,FALSE)</f>
        <v>End User</v>
      </c>
      <c r="M40" s="3" t="str">
        <f>VLOOKUP(C40,'IT Tower'!$B$2:$H$100,6,FALSE)</f>
        <v>End User Software</v>
      </c>
      <c r="N40" s="3" t="str">
        <f>VLOOKUP(C40,'IT Tower'!$B$2:$H$100,7,FALSE)</f>
        <v>Other</v>
      </c>
      <c r="O40" s="3">
        <f t="shared" si="1"/>
        <v>3900</v>
      </c>
    </row>
    <row r="41" spans="1:15" x14ac:dyDescent="0.35">
      <c r="A41" s="3">
        <v>40</v>
      </c>
      <c r="B41" s="3">
        <f>VLOOKUP(A41,'CP-IT Translator'!$A$2:$E$100,4,FALSE)</f>
        <v>14</v>
      </c>
      <c r="C41" s="3">
        <f>VLOOKUP(A41,'CP-IT Translator'!$A$1:$E$100,5,FALSE)</f>
        <v>6</v>
      </c>
      <c r="D41" s="24">
        <f>VLOOKUP(A41,'CP-IT Translator'!$A$2:$F$100,6,FALSE)</f>
        <v>0.02</v>
      </c>
      <c r="E41" s="3" t="str">
        <f>VLOOKUP(B41,'Cost Pool'!$B$2:$C$100,2,FALSE)</f>
        <v>The ESO IT team's staff (OpEx)</v>
      </c>
      <c r="F41" s="25">
        <f>VLOOKUP(B41,'Cost Pool'!$B$2:$J$100,4,FALSE)</f>
        <v>45383</v>
      </c>
      <c r="G41" s="3">
        <f>VLOOKUP(B41,'Cost Pool'!$B$2:$J$100,5,FALSE)</f>
        <v>130000</v>
      </c>
      <c r="H41" s="3" t="str">
        <f>VLOOKUP(B41,'Cost Pool'!$B$2:$J$100,7,FALSE)</f>
        <v>Internal Labor</v>
      </c>
      <c r="I41" s="3" t="str">
        <f>VLOOKUP(B41,'Cost Pool'!$B$2:$J$100,8,FALSE)</f>
        <v>Expense</v>
      </c>
      <c r="J41" s="3" t="str">
        <f>VLOOKUP(B41,'Cost Pool'!$B$2:$J$100,9,FALSE)</f>
        <v>OpEx</v>
      </c>
      <c r="K41" s="3" t="str">
        <f>VLOOKUP(C41,'IT Tower'!$B$2:$H$100,2,FALSE)</f>
        <v>Power BI</v>
      </c>
      <c r="L41" s="3" t="str">
        <f>VLOOKUP(C41,'IT Tower'!$B$2:$H$100,5,FALSE)</f>
        <v>End User</v>
      </c>
      <c r="M41" s="3" t="str">
        <f>VLOOKUP(C41,'IT Tower'!$B$2:$H$100,6,FALSE)</f>
        <v>End User Software</v>
      </c>
      <c r="N41" s="3" t="str">
        <f>VLOOKUP(C41,'IT Tower'!$B$2:$H$100,7,FALSE)</f>
        <v>Other</v>
      </c>
      <c r="O41" s="3">
        <f t="shared" si="1"/>
        <v>2600</v>
      </c>
    </row>
    <row r="42" spans="1:15" x14ac:dyDescent="0.35">
      <c r="A42" s="3">
        <v>41</v>
      </c>
      <c r="B42" s="3">
        <f>VLOOKUP(A42,'CP-IT Translator'!$A$2:$E$100,4,FALSE)</f>
        <v>14</v>
      </c>
      <c r="C42" s="3">
        <f>VLOOKUP(A42,'CP-IT Translator'!$A$1:$E$100,5,FALSE)</f>
        <v>7</v>
      </c>
      <c r="D42" s="24">
        <f>VLOOKUP(A42,'CP-IT Translator'!$A$2:$F$100,6,FALSE)</f>
        <v>0.1</v>
      </c>
      <c r="E42" s="3" t="str">
        <f>VLOOKUP(B42,'Cost Pool'!$B$2:$C$100,2,FALSE)</f>
        <v>The ESO IT team's staff (OpEx)</v>
      </c>
      <c r="F42" s="25">
        <f>VLOOKUP(B42,'Cost Pool'!$B$2:$J$100,4,FALSE)</f>
        <v>45383</v>
      </c>
      <c r="G42" s="3">
        <f>VLOOKUP(B42,'Cost Pool'!$B$2:$J$100,5,FALSE)</f>
        <v>130000</v>
      </c>
      <c r="H42" s="3" t="str">
        <f>VLOOKUP(B42,'Cost Pool'!$B$2:$J$100,7,FALSE)</f>
        <v>Internal Labor</v>
      </c>
      <c r="I42" s="3" t="str">
        <f>VLOOKUP(B42,'Cost Pool'!$B$2:$J$100,8,FALSE)</f>
        <v>Expense</v>
      </c>
      <c r="J42" s="3" t="str">
        <f>VLOOKUP(B42,'Cost Pool'!$B$2:$J$100,9,FALSE)</f>
        <v>OpEx</v>
      </c>
      <c r="K42" s="3" t="str">
        <f>VLOOKUP(C42,'IT Tower'!$B$2:$H$100,2,FALSE)</f>
        <v>Azure Blob storage</v>
      </c>
      <c r="L42" s="3" t="str">
        <f>VLOOKUP(C42,'IT Tower'!$B$2:$H$100,5,FALSE)</f>
        <v>Storage</v>
      </c>
      <c r="M42" s="3" t="str">
        <f>VLOOKUP(C42,'IT Tower'!$B$2:$H$100,6,FALSE)</f>
        <v>Online Storage</v>
      </c>
      <c r="N42" s="3" t="str">
        <f>VLOOKUP(C42,'IT Tower'!$B$2:$H$100,7,FALSE)</f>
        <v>Public Cloud</v>
      </c>
      <c r="O42" s="3">
        <f t="shared" si="1"/>
        <v>13000</v>
      </c>
    </row>
    <row r="43" spans="1:15" x14ac:dyDescent="0.35">
      <c r="A43" s="3">
        <v>42</v>
      </c>
      <c r="B43" s="3">
        <f>VLOOKUP(A43,'CP-IT Translator'!$A$2:$E$100,4,FALSE)</f>
        <v>14</v>
      </c>
      <c r="C43" s="3">
        <f>VLOOKUP(A43,'CP-IT Translator'!$A$1:$E$100,5,FALSE)</f>
        <v>10</v>
      </c>
      <c r="D43" s="24">
        <f>VLOOKUP(A43,'CP-IT Translator'!$A$2:$F$100,6,FALSE)</f>
        <v>0.05</v>
      </c>
      <c r="E43" s="3" t="str">
        <f>VLOOKUP(B43,'Cost Pool'!$B$2:$C$100,2,FALSE)</f>
        <v>The ESO IT team's staff (OpEx)</v>
      </c>
      <c r="F43" s="25">
        <f>VLOOKUP(B43,'Cost Pool'!$B$2:$J$100,4,FALSE)</f>
        <v>45383</v>
      </c>
      <c r="G43" s="3">
        <f>VLOOKUP(B43,'Cost Pool'!$B$2:$J$100,5,FALSE)</f>
        <v>130000</v>
      </c>
      <c r="H43" s="3" t="str">
        <f>VLOOKUP(B43,'Cost Pool'!$B$2:$J$100,7,FALSE)</f>
        <v>Internal Labor</v>
      </c>
      <c r="I43" s="3" t="str">
        <f>VLOOKUP(B43,'Cost Pool'!$B$2:$J$100,8,FALSE)</f>
        <v>Expense</v>
      </c>
      <c r="J43" s="3" t="str">
        <f>VLOOKUP(B43,'Cost Pool'!$B$2:$J$100,9,FALSE)</f>
        <v>OpEx</v>
      </c>
      <c r="K43" s="3" t="str">
        <f>VLOOKUP(C43,'IT Tower'!$B$2:$H$100,2,FALSE)</f>
        <v>Documented Analytics Strategy</v>
      </c>
      <c r="L43" s="3" t="str">
        <f>VLOOKUP(C43,'IT Tower'!$B$2:$H$100,5,FALSE)</f>
        <v>Delivery</v>
      </c>
      <c r="M43" s="3" t="str">
        <f>VLOOKUP(C43,'IT Tower'!$B$2:$H$100,6,FALSE)</f>
        <v>Program, Product &amp; Project Management</v>
      </c>
      <c r="N43" s="3" t="str">
        <f>VLOOKUP(C43,'IT Tower'!$B$2:$H$100,7,FALSE)</f>
        <v>Other</v>
      </c>
      <c r="O43" s="3">
        <f t="shared" si="1"/>
        <v>6500</v>
      </c>
    </row>
    <row r="44" spans="1:15" x14ac:dyDescent="0.35">
      <c r="A44" s="3">
        <v>43</v>
      </c>
      <c r="B44" s="3">
        <f>VLOOKUP(A44,'CP-IT Translator'!$A$2:$E$100,4,FALSE)</f>
        <v>14</v>
      </c>
      <c r="C44" s="3">
        <f>VLOOKUP(A44,'CP-IT Translator'!$A$1:$E$100,5,FALSE)</f>
        <v>9</v>
      </c>
      <c r="D44" s="24">
        <f>VLOOKUP(A44,'CP-IT Translator'!$A$2:$F$100,6,FALSE)</f>
        <v>0.05</v>
      </c>
      <c r="E44" s="3" t="str">
        <f>VLOOKUP(B44,'Cost Pool'!$B$2:$C$100,2,FALSE)</f>
        <v>The ESO IT team's staff (OpEx)</v>
      </c>
      <c r="F44" s="25">
        <f>VLOOKUP(B44,'Cost Pool'!$B$2:$J$100,4,FALSE)</f>
        <v>45383</v>
      </c>
      <c r="G44" s="3">
        <f>VLOOKUP(B44,'Cost Pool'!$B$2:$J$100,5,FALSE)</f>
        <v>130000</v>
      </c>
      <c r="H44" s="3" t="str">
        <f>VLOOKUP(B44,'Cost Pool'!$B$2:$J$100,7,FALSE)</f>
        <v>Internal Labor</v>
      </c>
      <c r="I44" s="3" t="str">
        <f>VLOOKUP(B44,'Cost Pool'!$B$2:$J$100,8,FALSE)</f>
        <v>Expense</v>
      </c>
      <c r="J44" s="3" t="str">
        <f>VLOOKUP(B44,'Cost Pool'!$B$2:$J$100,9,FALSE)</f>
        <v>OpEx</v>
      </c>
      <c r="K44" s="3" t="str">
        <f>VLOOKUP(C44,'IT Tower'!$B$2:$H$100,2,FALSE)</f>
        <v>PySPark</v>
      </c>
      <c r="L44" s="3" t="str">
        <f>VLOOKUP(C44,'IT Tower'!$B$2:$H$100,5,FALSE)</f>
        <v>Platform</v>
      </c>
      <c r="M44" s="3" t="str">
        <f>VLOOKUP(C44,'IT Tower'!$B$2:$H$100,6,FALSE)</f>
        <v>Big Data</v>
      </c>
      <c r="N44" s="3" t="str">
        <f>VLOOKUP(C44,'IT Tower'!$B$2:$H$100,7,FALSE)</f>
        <v>Other</v>
      </c>
      <c r="O44" s="3">
        <f t="shared" si="1"/>
        <v>6500</v>
      </c>
    </row>
    <row r="45" spans="1:15" x14ac:dyDescent="0.35">
      <c r="A45" s="3"/>
      <c r="B45" s="3"/>
      <c r="C45" s="3"/>
      <c r="D45" s="24"/>
      <c r="E45" s="3"/>
      <c r="F45" s="25"/>
      <c r="G45" s="3"/>
      <c r="H45" s="3"/>
      <c r="I45" s="3"/>
      <c r="J45" s="3"/>
      <c r="K45" s="3"/>
      <c r="L45" s="3"/>
      <c r="M45" s="3"/>
      <c r="N45" s="3"/>
      <c r="O45" s="3"/>
    </row>
    <row r="46" spans="1:15" x14ac:dyDescent="0.35">
      <c r="A46" s="3"/>
      <c r="B46" s="3"/>
      <c r="C46" s="3"/>
      <c r="D46" s="24"/>
      <c r="E46" s="3"/>
      <c r="F46" s="25"/>
      <c r="G46" s="3"/>
      <c r="H46" s="3"/>
      <c r="I46" s="3"/>
      <c r="J46" s="3"/>
      <c r="K46" s="3"/>
      <c r="L46" s="3"/>
      <c r="M46" s="3"/>
      <c r="N46" s="3"/>
      <c r="O46" s="3"/>
    </row>
    <row r="47" spans="1:15" x14ac:dyDescent="0.35">
      <c r="A47" s="3"/>
      <c r="B47" s="3"/>
      <c r="C47" s="3"/>
      <c r="D47" s="24"/>
      <c r="E47" s="3"/>
      <c r="F47" s="25"/>
      <c r="G47" s="3"/>
      <c r="H47" s="3"/>
      <c r="I47" s="3"/>
      <c r="J47" s="3"/>
      <c r="K47" s="3"/>
      <c r="L47" s="3"/>
      <c r="M47" s="3"/>
      <c r="N47" s="3"/>
      <c r="O47" s="3"/>
    </row>
    <row r="48" spans="1:15" x14ac:dyDescent="0.35">
      <c r="A48" s="3"/>
      <c r="B48" s="3"/>
      <c r="C48" s="3"/>
      <c r="D48" s="24"/>
      <c r="E48" s="3"/>
      <c r="F48" s="25"/>
      <c r="G48" s="3"/>
      <c r="H48" s="3"/>
      <c r="I48" s="3"/>
      <c r="J48" s="3"/>
      <c r="K48" s="3"/>
      <c r="L48" s="3"/>
      <c r="M48" s="3"/>
      <c r="N48" s="3"/>
      <c r="O48" s="3"/>
    </row>
    <row r="49" spans="1:15" x14ac:dyDescent="0.35">
      <c r="A49" s="3"/>
      <c r="B49" s="3"/>
      <c r="C49" s="3"/>
      <c r="D49" s="24"/>
      <c r="E49" s="3"/>
      <c r="F49" s="25"/>
      <c r="G49" s="3"/>
      <c r="H49" s="3"/>
      <c r="I49" s="3"/>
      <c r="J49" s="3"/>
      <c r="K49" s="3"/>
      <c r="L49" s="3"/>
      <c r="M49" s="3"/>
      <c r="N49" s="3"/>
      <c r="O49" s="3"/>
    </row>
    <row r="50" spans="1:15" x14ac:dyDescent="0.35">
      <c r="A50" s="3"/>
      <c r="B50" s="3"/>
      <c r="C50" s="3"/>
      <c r="D50" s="24"/>
      <c r="E50" s="3"/>
      <c r="F50" s="25"/>
      <c r="G50" s="3"/>
      <c r="H50" s="3"/>
      <c r="I50" s="3"/>
      <c r="J50" s="3"/>
      <c r="K50" s="3"/>
      <c r="L50" s="3"/>
      <c r="M50" s="3"/>
      <c r="N50" s="3"/>
      <c r="O50" s="3"/>
    </row>
    <row r="51" spans="1:15" x14ac:dyDescent="0.35">
      <c r="A51" s="3"/>
      <c r="B51" s="3"/>
      <c r="C51" s="3"/>
      <c r="D51" s="24"/>
      <c r="E51" s="3"/>
      <c r="F51" s="25"/>
      <c r="G51" s="3"/>
      <c r="H51" s="3"/>
      <c r="I51" s="3"/>
      <c r="J51" s="3"/>
      <c r="K51" s="3"/>
      <c r="L51" s="3"/>
      <c r="M51" s="3"/>
      <c r="N51" s="3"/>
      <c r="O51" s="3"/>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6C302-604A-1B47-A046-E31FC3A58649}">
  <sheetPr>
    <tabColor rgb="FF7030A0"/>
  </sheetPr>
  <dimension ref="A1:K12"/>
  <sheetViews>
    <sheetView zoomScaleNormal="100" workbookViewId="0">
      <selection activeCell="B28" sqref="B28"/>
    </sheetView>
  </sheetViews>
  <sheetFormatPr defaultColWidth="10.81640625" defaultRowHeight="14.5" x14ac:dyDescent="0.35"/>
  <cols>
    <col min="1" max="1" width="16.453125" style="3" bestFit="1" customWidth="1"/>
    <col min="2" max="2" width="10.36328125" style="3" bestFit="1" customWidth="1"/>
    <col min="3" max="3" width="9.6328125" style="3" bestFit="1" customWidth="1"/>
    <col min="4" max="4" width="15.453125" style="3" bestFit="1" customWidth="1"/>
    <col min="5" max="5" width="20.1796875" style="3" bestFit="1" customWidth="1"/>
    <col min="6" max="6" width="23.6328125" style="3" bestFit="1" customWidth="1"/>
    <col min="7" max="7" width="10.81640625" style="3" bestFit="1" customWidth="1"/>
    <col min="8" max="8" width="30.6328125" style="3" bestFit="1" customWidth="1"/>
    <col min="9" max="9" width="14.453125" style="3" bestFit="1" customWidth="1"/>
    <col min="10" max="10" width="18.453125" style="3" bestFit="1" customWidth="1"/>
    <col min="11" max="11" width="28.453125" style="3" bestFit="1" customWidth="1"/>
    <col min="12" max="16384" width="10.81640625" style="3"/>
  </cols>
  <sheetData>
    <row r="1" spans="1:11" x14ac:dyDescent="0.35">
      <c r="A1" s="17" t="s">
        <v>691</v>
      </c>
      <c r="B1" s="17" t="s">
        <v>601</v>
      </c>
      <c r="C1" s="17" t="s">
        <v>622</v>
      </c>
      <c r="D1" s="17" t="s">
        <v>602</v>
      </c>
      <c r="E1" s="17" t="s">
        <v>62</v>
      </c>
      <c r="F1" s="17" t="s">
        <v>63</v>
      </c>
      <c r="G1" s="17" t="s">
        <v>64</v>
      </c>
      <c r="H1" s="17" t="s">
        <v>623</v>
      </c>
      <c r="I1" s="17" t="s">
        <v>229</v>
      </c>
      <c r="J1" s="17" t="s">
        <v>230</v>
      </c>
      <c r="K1" s="17" t="s">
        <v>231</v>
      </c>
    </row>
    <row r="2" spans="1:11" x14ac:dyDescent="0.35">
      <c r="A2" s="3">
        <v>1</v>
      </c>
      <c r="B2" s="3">
        <f>VLOOKUP(A2,'IT-Serv Translator'!$A$1:$E$100,5,FALSE)</f>
        <v>1</v>
      </c>
      <c r="C2" s="3">
        <f>VLOOKUP(A2,'IT-Serv Translator'!$A$1:$E$100,5,FALSE)</f>
        <v>1</v>
      </c>
      <c r="D2" s="3" t="str">
        <f>VLOOKUP(C2,'IT Tower'!$B$2:$H$100,2,FALSE)</f>
        <v>Elastic Search</v>
      </c>
      <c r="E2" s="3" t="str">
        <f>VLOOKUP(C2,'IT Tower'!$B$2:$H$100,5,FALSE)</f>
        <v>Platform</v>
      </c>
      <c r="F2" s="3" t="str">
        <f>VLOOKUP(C2,'IT Tower'!$B$2:$H$100,6,FALSE)</f>
        <v>Middleware</v>
      </c>
      <c r="G2" s="3" t="str">
        <f>VLOOKUP(C2,'IT Tower'!$B$2:$H$100,7,FALSE)</f>
        <v>Public Cloud</v>
      </c>
      <c r="H2" s="3" t="str">
        <f>VLOOKUP(C2,Service!$B$2:$H$100,2,FALSE)</f>
        <v>Data exploration</v>
      </c>
      <c r="I2" s="3" t="str">
        <f>VLOOKUP(C2,Service!$B$2:$H$100,5,FALSE)</f>
        <v xml:space="preserve">Platform Services </v>
      </c>
      <c r="J2" s="3" t="str">
        <f>VLOOKUP(C2,Service!$B$2:$H$100,6,FALSE)</f>
        <v>Application</v>
      </c>
      <c r="K2" s="3" t="str">
        <f>VLOOKUP(C2,Service!$B$2:$H$100,7,FALSE)</f>
        <v>Search</v>
      </c>
    </row>
    <row r="3" spans="1:11" x14ac:dyDescent="0.35">
      <c r="A3" s="3">
        <v>2</v>
      </c>
      <c r="B3" s="3">
        <f>VLOOKUP(A3,'IT-Serv Translator'!$A$1:$E$100,5,FALSE)</f>
        <v>5</v>
      </c>
      <c r="C3" s="3">
        <f>VLOOKUP(A3,'IT-Serv Translator'!$A$1:$E$100,5,FALSE)</f>
        <v>5</v>
      </c>
      <c r="D3" s="3" t="str">
        <f>VLOOKUP(C3,'IT Tower'!$B$2:$H$100,2,FALSE)</f>
        <v>Jupyter Notebook</v>
      </c>
      <c r="E3" s="3" t="str">
        <f>VLOOKUP(C3,'IT Tower'!$B$2:$H$100,5,FALSE)</f>
        <v>End User</v>
      </c>
      <c r="F3" s="3" t="str">
        <f>VLOOKUP(C3,'IT Tower'!$B$2:$H$100,6,FALSE)</f>
        <v>End User Software</v>
      </c>
      <c r="G3" s="3" t="str">
        <f>VLOOKUP(C3,'IT Tower'!$B$2:$H$100,7,FALSE)</f>
        <v>Other</v>
      </c>
      <c r="H3" s="3" t="str">
        <f>VLOOKUP(C3,Service!$B$2:$H$100,2,FALSE)</f>
        <v>Data pipeline orchestration and design</v>
      </c>
      <c r="I3" s="3" t="str">
        <f>VLOOKUP(C3,Service!$B$2:$H$100,5,FALSE)</f>
        <v xml:space="preserve">Platform Services </v>
      </c>
      <c r="J3" s="3" t="str">
        <f>VLOOKUP(C3,Service!$B$2:$H$100,6,FALSE)</f>
        <v xml:space="preserve">Data </v>
      </c>
      <c r="K3" s="3" t="str">
        <f>VLOOKUP(C3,Service!$B$2:$H$100,7,FALSE)</f>
        <v>Data Management</v>
      </c>
    </row>
    <row r="4" spans="1:11" x14ac:dyDescent="0.35">
      <c r="A4" s="3">
        <v>3</v>
      </c>
      <c r="B4" s="3">
        <f>VLOOKUP(A4,'IT-Serv Translator'!$A$1:$E$100,5,FALSE)</f>
        <v>5</v>
      </c>
      <c r="C4" s="3">
        <f>VLOOKUP(A4,'IT-Serv Translator'!$A$1:$E$100,5,FALSE)</f>
        <v>5</v>
      </c>
      <c r="D4" s="3" t="str">
        <f>VLOOKUP(C4,'IT Tower'!$B$2:$H$100,2,FALSE)</f>
        <v>Jupyter Notebook</v>
      </c>
      <c r="E4" s="3" t="str">
        <f>VLOOKUP(C4,'IT Tower'!$B$2:$H$100,5,FALSE)</f>
        <v>End User</v>
      </c>
      <c r="F4" s="3" t="str">
        <f>VLOOKUP(C4,'IT Tower'!$B$2:$H$100,6,FALSE)</f>
        <v>End User Software</v>
      </c>
      <c r="G4" s="3" t="str">
        <f>VLOOKUP(C4,'IT Tower'!$B$2:$H$100,7,FALSE)</f>
        <v>Other</v>
      </c>
      <c r="H4" s="3" t="str">
        <f>VLOOKUP(C4,Service!$B$2:$H$100,2,FALSE)</f>
        <v>Data pipeline orchestration and design</v>
      </c>
      <c r="I4" s="3" t="str">
        <f>VLOOKUP(C4,Service!$B$2:$H$100,5,FALSE)</f>
        <v xml:space="preserve">Platform Services </v>
      </c>
      <c r="J4" s="3" t="str">
        <f>VLOOKUP(C4,Service!$B$2:$H$100,6,FALSE)</f>
        <v xml:space="preserve">Data </v>
      </c>
      <c r="K4" s="3" t="str">
        <f>VLOOKUP(C4,Service!$B$2:$H$100,7,FALSE)</f>
        <v>Data Management</v>
      </c>
    </row>
    <row r="5" spans="1:11" x14ac:dyDescent="0.35">
      <c r="A5" s="3">
        <v>4</v>
      </c>
      <c r="B5" s="3">
        <f>VLOOKUP(A5,'IT-Serv Translator'!$A$1:$E$100,5,FALSE)</f>
        <v>6</v>
      </c>
      <c r="C5" s="3">
        <f>VLOOKUP(A5,'IT-Serv Translator'!$A$1:$E$100,5,FALSE)</f>
        <v>6</v>
      </c>
      <c r="D5" s="3" t="str">
        <f>VLOOKUP(C5,'IT Tower'!$B$2:$H$100,2,FALSE)</f>
        <v>Power BI</v>
      </c>
      <c r="E5" s="3" t="str">
        <f>VLOOKUP(C5,'IT Tower'!$B$2:$H$100,5,FALSE)</f>
        <v>End User</v>
      </c>
      <c r="F5" s="3" t="str">
        <f>VLOOKUP(C5,'IT Tower'!$B$2:$H$100,6,FALSE)</f>
        <v>End User Software</v>
      </c>
      <c r="G5" s="3" t="str">
        <f>VLOOKUP(C5,'IT Tower'!$B$2:$H$100,7,FALSE)</f>
        <v>Other</v>
      </c>
      <c r="H5" s="3" t="str">
        <f>VLOOKUP(C5,Service!$B$2:$H$100,2,FALSE)</f>
        <v>End-user analytics IDE</v>
      </c>
      <c r="I5" s="3" t="str">
        <f>VLOOKUP(C5,Service!$B$2:$H$100,5,FALSE)</f>
        <v xml:space="preserve">Platform Services </v>
      </c>
      <c r="J5" s="3" t="str">
        <f>VLOOKUP(C5,Service!$B$2:$H$100,6,FALSE)</f>
        <v xml:space="preserve">Data </v>
      </c>
      <c r="K5" s="3" t="str">
        <f>VLOOKUP(C5,Service!$B$2:$H$100,7,FALSE)</f>
        <v>Data Analytics &amp; Visualizations</v>
      </c>
    </row>
    <row r="6" spans="1:11" x14ac:dyDescent="0.35">
      <c r="A6" s="3">
        <v>5</v>
      </c>
      <c r="B6" s="3">
        <f>VLOOKUP(A6,'IT-Serv Translator'!$A$1:$E$100,5,FALSE)</f>
        <v>6</v>
      </c>
      <c r="C6" s="3">
        <f>VLOOKUP(A6,'IT-Serv Translator'!$A$1:$E$100,5,FALSE)</f>
        <v>6</v>
      </c>
      <c r="D6" s="3" t="str">
        <f>VLOOKUP(C6,'IT Tower'!$B$2:$H$100,2,FALSE)</f>
        <v>Power BI</v>
      </c>
      <c r="E6" s="3" t="str">
        <f>VLOOKUP(C6,'IT Tower'!$B$2:$H$100,5,FALSE)</f>
        <v>End User</v>
      </c>
      <c r="F6" s="3" t="str">
        <f>VLOOKUP(C6,'IT Tower'!$B$2:$H$100,6,FALSE)</f>
        <v>End User Software</v>
      </c>
      <c r="G6" s="3" t="str">
        <f>VLOOKUP(C6,'IT Tower'!$B$2:$H$100,7,FALSE)</f>
        <v>Other</v>
      </c>
      <c r="H6" s="3" t="str">
        <f>VLOOKUP(C6,Service!$B$2:$H$100,2,FALSE)</f>
        <v>End-user analytics IDE</v>
      </c>
      <c r="I6" s="3" t="str">
        <f>VLOOKUP(C6,Service!$B$2:$H$100,5,FALSE)</f>
        <v xml:space="preserve">Platform Services </v>
      </c>
      <c r="J6" s="3" t="str">
        <f>VLOOKUP(C6,Service!$B$2:$H$100,6,FALSE)</f>
        <v xml:space="preserve">Data </v>
      </c>
      <c r="K6" s="3" t="str">
        <f>VLOOKUP(C6,Service!$B$2:$H$100,7,FALSE)</f>
        <v>Data Analytics &amp; Visualizations</v>
      </c>
    </row>
    <row r="7" spans="1:11" x14ac:dyDescent="0.35">
      <c r="A7" s="3">
        <v>6</v>
      </c>
      <c r="B7" s="3">
        <f>VLOOKUP(A7,'IT-Serv Translator'!$A$1:$E$100,5,FALSE)</f>
        <v>6</v>
      </c>
      <c r="C7" s="3">
        <f>VLOOKUP(A7,'IT-Serv Translator'!$A$1:$E$100,5,FALSE)</f>
        <v>6</v>
      </c>
      <c r="D7" s="3" t="str">
        <f>VLOOKUP(C7,'IT Tower'!$B$2:$H$100,2,FALSE)</f>
        <v>Power BI</v>
      </c>
      <c r="E7" s="3" t="str">
        <f>VLOOKUP(C7,'IT Tower'!$B$2:$H$100,5,FALSE)</f>
        <v>End User</v>
      </c>
      <c r="F7" s="3" t="str">
        <f>VLOOKUP(C7,'IT Tower'!$B$2:$H$100,6,FALSE)</f>
        <v>End User Software</v>
      </c>
      <c r="G7" s="3" t="str">
        <f>VLOOKUP(C7,'IT Tower'!$B$2:$H$100,7,FALSE)</f>
        <v>Other</v>
      </c>
      <c r="H7" s="3" t="str">
        <f>VLOOKUP(C7,Service!$B$2:$H$100,2,FALSE)</f>
        <v>End-user analytics IDE</v>
      </c>
      <c r="I7" s="3" t="str">
        <f>VLOOKUP(C7,Service!$B$2:$H$100,5,FALSE)</f>
        <v xml:space="preserve">Platform Services </v>
      </c>
      <c r="J7" s="3" t="str">
        <f>VLOOKUP(C7,Service!$B$2:$H$100,6,FALSE)</f>
        <v xml:space="preserve">Data </v>
      </c>
      <c r="K7" s="3" t="str">
        <f>VLOOKUP(C7,Service!$B$2:$H$100,7,FALSE)</f>
        <v>Data Analytics &amp; Visualizations</v>
      </c>
    </row>
    <row r="8" spans="1:11" x14ac:dyDescent="0.35">
      <c r="A8" s="3">
        <v>7</v>
      </c>
      <c r="B8" s="3">
        <f>VLOOKUP(A8,'IT-Serv Translator'!$A$1:$E$100,5,FALSE)</f>
        <v>4</v>
      </c>
      <c r="C8" s="3">
        <f>VLOOKUP(A8,'IT-Serv Translator'!$A$1:$E$100,5,FALSE)</f>
        <v>4</v>
      </c>
      <c r="D8" s="3" t="str">
        <f>VLOOKUP(C8,'IT Tower'!$B$2:$H$100,2,FALSE)</f>
        <v>Zeppelin NoteBook</v>
      </c>
      <c r="E8" s="3" t="str">
        <f>VLOOKUP(C8,'IT Tower'!$B$2:$H$100,5,FALSE)</f>
        <v>End User</v>
      </c>
      <c r="F8" s="3" t="str">
        <f>VLOOKUP(C8,'IT Tower'!$B$2:$H$100,6,FALSE)</f>
        <v>End User Software</v>
      </c>
      <c r="G8" s="3" t="str">
        <f>VLOOKUP(C8,'IT Tower'!$B$2:$H$100,7,FALSE)</f>
        <v>Other</v>
      </c>
      <c r="H8" s="3" t="str">
        <f>VLOOKUP(C8,Service!$B$2:$H$100,2,FALSE)</f>
        <v>Big data storage</v>
      </c>
      <c r="I8" s="3" t="str">
        <f>VLOOKUP(C8,Service!$B$2:$H$100,5,FALSE)</f>
        <v>Infrastructure Services</v>
      </c>
      <c r="J8" s="3" t="str">
        <f>VLOOKUP(C8,Service!$B$2:$H$100,6,FALSE)</f>
        <v>Storage</v>
      </c>
      <c r="K8" s="3" t="str">
        <f>VLOOKUP(C8,Service!$B$2:$H$100,7,FALSE)</f>
        <v>File &amp; Object Storage</v>
      </c>
    </row>
    <row r="9" spans="1:11" x14ac:dyDescent="0.35">
      <c r="A9" s="3">
        <v>8</v>
      </c>
      <c r="B9" s="3">
        <f>VLOOKUP(A9,'IT-Serv Translator'!$A$1:$E$100,5,FALSE)</f>
        <v>3</v>
      </c>
      <c r="C9" s="3">
        <f>VLOOKUP(A9,'IT-Serv Translator'!$A$1:$E$100,5,FALSE)</f>
        <v>3</v>
      </c>
      <c r="D9" s="3" t="str">
        <f>VLOOKUP(C9,'IT Tower'!$B$2:$H$100,2,FALSE)</f>
        <v>Apache Airflow</v>
      </c>
      <c r="E9" s="3" t="str">
        <f>VLOOKUP(C9,'IT Tower'!$B$2:$H$100,5,FALSE)</f>
        <v>Platform</v>
      </c>
      <c r="F9" s="3" t="str">
        <f>VLOOKUP(C9,'IT Tower'!$B$2:$H$100,6,FALSE)</f>
        <v>Middleware</v>
      </c>
      <c r="G9" s="3" t="str">
        <f>VLOOKUP(C9,'IT Tower'!$B$2:$H$100,7,FALSE)</f>
        <v>Public Cloud</v>
      </c>
      <c r="H9" s="3" t="str">
        <f>VLOOKUP(C9,Service!$B$2:$H$100,2,FALSE)</f>
        <v>Big Data security</v>
      </c>
      <c r="I9" s="3" t="str">
        <f>VLOOKUP(C9,Service!$B$2:$H$100,5,FALSE)</f>
        <v>Delivery Services</v>
      </c>
      <c r="J9" s="3" t="str">
        <f>VLOOKUP(C9,Service!$B$2:$H$100,6,FALSE)</f>
        <v>Security &amp; Compliance</v>
      </c>
      <c r="K9" s="3" t="str">
        <f>VLOOKUP(C9,Service!$B$2:$H$100,7,FALSE)</f>
        <v>Threat &amp; Vulnerability Management</v>
      </c>
    </row>
    <row r="10" spans="1:11" x14ac:dyDescent="0.35">
      <c r="A10" s="3">
        <v>9</v>
      </c>
      <c r="B10" s="3">
        <f>VLOOKUP(A10,'IT-Serv Translator'!$A$1:$E$100,5,FALSE)</f>
        <v>5</v>
      </c>
      <c r="C10" s="3">
        <f>VLOOKUP(A10,'IT-Serv Translator'!$A$1:$E$100,5,FALSE)</f>
        <v>5</v>
      </c>
      <c r="D10" s="3" t="str">
        <f>VLOOKUP(C10,'IT Tower'!$B$2:$H$100,2,FALSE)</f>
        <v>Jupyter Notebook</v>
      </c>
      <c r="E10" s="3" t="str">
        <f>VLOOKUP(C10,'IT Tower'!$B$2:$H$100,5,FALSE)</f>
        <v>End User</v>
      </c>
      <c r="F10" s="3" t="str">
        <f>VLOOKUP(C10,'IT Tower'!$B$2:$H$100,6,FALSE)</f>
        <v>End User Software</v>
      </c>
      <c r="G10" s="3" t="str">
        <f>VLOOKUP(C10,'IT Tower'!$B$2:$H$100,7,FALSE)</f>
        <v>Other</v>
      </c>
      <c r="H10" s="3" t="str">
        <f>VLOOKUP(C10,Service!$B$2:$H$100,2,FALSE)</f>
        <v>Data pipeline orchestration and design</v>
      </c>
      <c r="I10" s="3" t="str">
        <f>VLOOKUP(C10,Service!$B$2:$H$100,5,FALSE)</f>
        <v xml:space="preserve">Platform Services </v>
      </c>
      <c r="J10" s="3" t="str">
        <f>VLOOKUP(C10,Service!$B$2:$H$100,6,FALSE)</f>
        <v xml:space="preserve">Data </v>
      </c>
      <c r="K10" s="3" t="str">
        <f>VLOOKUP(C10,Service!$B$2:$H$100,7,FALSE)</f>
        <v>Data Management</v>
      </c>
    </row>
    <row r="11" spans="1:11" x14ac:dyDescent="0.35">
      <c r="A11" s="3">
        <v>10</v>
      </c>
      <c r="B11" s="3">
        <f>VLOOKUP(A11,'IT-Serv Translator'!$A$1:$E$100,5,FALSE)</f>
        <v>2</v>
      </c>
      <c r="C11" s="3">
        <f>VLOOKUP(A11,'IT-Serv Translator'!$A$1:$E$100,5,FALSE)</f>
        <v>2</v>
      </c>
      <c r="D11" s="3" t="str">
        <f>VLOOKUP(C11,'IT Tower'!$B$2:$H$100,2,FALSE)</f>
        <v>Jfrog Artifactory</v>
      </c>
      <c r="E11" s="3" t="str">
        <f>VLOOKUP(C11,'IT Tower'!$B$2:$H$100,5,FALSE)</f>
        <v>Platform</v>
      </c>
      <c r="F11" s="3" t="str">
        <f>VLOOKUP(C11,'IT Tower'!$B$2:$H$100,6,FALSE)</f>
        <v>Middleware</v>
      </c>
      <c r="G11" s="3" t="str">
        <f>VLOOKUP(C11,'IT Tower'!$B$2:$H$100,7,FALSE)</f>
        <v>Public Cloud</v>
      </c>
      <c r="H11" s="3" t="str">
        <f>VLOOKUP(C11,Service!$B$2:$H$100,2,FALSE)</f>
        <v>Big data analytics strategy</v>
      </c>
      <c r="I11" s="3" t="str">
        <f>VLOOKUP(C11,Service!$B$2:$H$100,5,FALSE)</f>
        <v>Delivery Services</v>
      </c>
      <c r="J11" s="3" t="str">
        <f>VLOOKUP(C11,Service!$B$2:$H$100,6,FALSE)</f>
        <v>Development</v>
      </c>
      <c r="K11" s="3" t="str">
        <f>VLOOKUP(C11,Service!$B$2:$H$100,7,FALSE)</f>
        <v>Design &amp; Development</v>
      </c>
    </row>
    <row r="12" spans="1:11" x14ac:dyDescent="0.35">
      <c r="A12" s="3">
        <v>11</v>
      </c>
      <c r="B12" s="3">
        <f>VLOOKUP(A12,'IT-Serv Translator'!$A$1:$E$100,5,FALSE)</f>
        <v>6</v>
      </c>
      <c r="C12" s="3">
        <f>VLOOKUP(A12,'IT-Serv Translator'!$A$1:$E$100,5,FALSE)</f>
        <v>6</v>
      </c>
      <c r="D12" s="3" t="str">
        <f>VLOOKUP(C12,'IT Tower'!$B$2:$H$100,2,FALSE)</f>
        <v>Power BI</v>
      </c>
      <c r="E12" s="3" t="str">
        <f>VLOOKUP(C12,'IT Tower'!$B$2:$H$100,5,FALSE)</f>
        <v>End User</v>
      </c>
      <c r="F12" s="3" t="str">
        <f>VLOOKUP(C12,'IT Tower'!$B$2:$H$100,6,FALSE)</f>
        <v>End User Software</v>
      </c>
      <c r="G12" s="3" t="str">
        <f>VLOOKUP(C12,'IT Tower'!$B$2:$H$100,7,FALSE)</f>
        <v>Other</v>
      </c>
      <c r="H12" s="3" t="str">
        <f>VLOOKUP(C12,Service!$B$2:$H$100,2,FALSE)</f>
        <v>End-user analytics IDE</v>
      </c>
      <c r="I12" s="3" t="str">
        <f>VLOOKUP(C12,Service!$B$2:$H$100,5,FALSE)</f>
        <v xml:space="preserve">Platform Services </v>
      </c>
      <c r="J12" s="3" t="str">
        <f>VLOOKUP(C12,Service!$B$2:$H$100,6,FALSE)</f>
        <v xml:space="preserve">Data </v>
      </c>
      <c r="K12" s="3" t="str">
        <f>VLOOKUP(C12,Service!$B$2:$H$100,7,FALSE)</f>
        <v>Data Analytics &amp; Visualizations</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0486-72CE-384D-B47A-65486F75154E}">
  <sheetPr>
    <tabColor rgb="FF7030A0"/>
  </sheetPr>
  <dimension ref="A1:I9"/>
  <sheetViews>
    <sheetView zoomScaleNormal="100" workbookViewId="0">
      <selection activeCell="C16" sqref="C16"/>
    </sheetView>
  </sheetViews>
  <sheetFormatPr defaultColWidth="10.81640625" defaultRowHeight="14.5" x14ac:dyDescent="0.35"/>
  <cols>
    <col min="1" max="1" width="16.453125" style="3" bestFit="1" customWidth="1"/>
    <col min="2" max="2" width="8.81640625" style="3" bestFit="1" customWidth="1"/>
    <col min="3" max="3" width="9.6328125" style="3" bestFit="1" customWidth="1"/>
    <col min="4" max="4" width="30.6328125" style="3" bestFit="1" customWidth="1"/>
    <col min="5" max="5" width="18.1796875" style="3" bestFit="1" customWidth="1"/>
    <col min="6" max="6" width="18.453125" style="3" bestFit="1" customWidth="1"/>
    <col min="7" max="7" width="28.453125" style="3" bestFit="1" customWidth="1"/>
    <col min="8" max="8" width="13.36328125" style="3" bestFit="1" customWidth="1"/>
    <col min="9" max="9" width="27.6328125" style="3" bestFit="1" customWidth="1"/>
    <col min="10" max="16384" width="10.81640625" style="3"/>
  </cols>
  <sheetData>
    <row r="1" spans="1:9" x14ac:dyDescent="0.35">
      <c r="A1" s="17" t="s">
        <v>691</v>
      </c>
      <c r="B1" s="17" t="s">
        <v>622</v>
      </c>
      <c r="C1" s="17" t="s">
        <v>639</v>
      </c>
      <c r="D1" s="17" t="s">
        <v>623</v>
      </c>
      <c r="E1" s="17" t="s">
        <v>229</v>
      </c>
      <c r="F1" s="17" t="s">
        <v>230</v>
      </c>
      <c r="G1" s="17" t="s">
        <v>231</v>
      </c>
      <c r="H1" s="17" t="s">
        <v>640</v>
      </c>
      <c r="I1" s="17" t="s">
        <v>641</v>
      </c>
    </row>
    <row r="2" spans="1:9" x14ac:dyDescent="0.35">
      <c r="A2" s="3">
        <v>1</v>
      </c>
      <c r="B2" s="3">
        <f>VLOOKUP(A2,'Serv-Bus Translator'!$A$1:$F$100,5,FALSE)</f>
        <v>1</v>
      </c>
      <c r="C2" s="3">
        <f>VLOOKUP(A2,'Serv-Bus Translator'!$A$1:$F$100,6,FALSE)</f>
        <v>2</v>
      </c>
      <c r="D2" s="3" t="str">
        <f>VLOOKUP(B2,Service!$B$2:$H$100,2,FALSE)</f>
        <v>Data exploration</v>
      </c>
      <c r="E2" s="3" t="str">
        <f>VLOOKUP(B2,Service!$B$2:$H$100,5,FALSE)</f>
        <v xml:space="preserve">Platform Services </v>
      </c>
      <c r="F2" s="3" t="str">
        <f>VLOOKUP(B2,Service!$B$2:$H$100,6,FALSE)</f>
        <v>Application</v>
      </c>
      <c r="G2" s="3" t="str">
        <f>VLOOKUP(B2,Service!$B$2:$H$100,7,FALSE)</f>
        <v>Search</v>
      </c>
      <c r="H2" s="3">
        <f>VLOOKUP(C2,Projects!$B$2:$D$100,2,FALSE)</f>
        <v>110</v>
      </c>
      <c r="I2" s="3" t="str">
        <f>VLOOKUP(C2,Projects!$B$2:$D$100,3,FALSE)</f>
        <v>Network Control</v>
      </c>
    </row>
    <row r="3" spans="1:9" x14ac:dyDescent="0.35">
      <c r="A3" s="3">
        <v>2</v>
      </c>
      <c r="B3" s="3">
        <f>VLOOKUP(A3,'Serv-Bus Translator'!$A$1:$F$100,5,FALSE)</f>
        <v>4</v>
      </c>
      <c r="C3" s="3">
        <f>VLOOKUP(A3,'Serv-Bus Translator'!$A$1:$F$100,6,FALSE)</f>
        <v>2</v>
      </c>
      <c r="D3" s="3" t="str">
        <f>VLOOKUP(B3,Service!$B$2:$H$100,2,FALSE)</f>
        <v>Big data storage</v>
      </c>
      <c r="E3" s="3" t="str">
        <f>VLOOKUP(B3,Service!$B$2:$H$100,5,FALSE)</f>
        <v>Infrastructure Services</v>
      </c>
      <c r="F3" s="3" t="str">
        <f>VLOOKUP(B3,Service!$B$2:$H$100,6,FALSE)</f>
        <v>Storage</v>
      </c>
      <c r="G3" s="3" t="str">
        <f>VLOOKUP(B3,Service!$B$2:$H$100,7,FALSE)</f>
        <v>File &amp; Object Storage</v>
      </c>
      <c r="H3" s="3">
        <f>VLOOKUP(C3,Projects!$B$2:$D$100,2,FALSE)</f>
        <v>110</v>
      </c>
      <c r="I3" s="3" t="str">
        <f>VLOOKUP(C3,Projects!$B$2:$D$100,3,FALSE)</f>
        <v>Network Control</v>
      </c>
    </row>
    <row r="4" spans="1:9" x14ac:dyDescent="0.35">
      <c r="A4" s="3">
        <v>3</v>
      </c>
      <c r="B4" s="3">
        <f>VLOOKUP(A4,'Serv-Bus Translator'!$A$1:$F$100,5,FALSE)</f>
        <v>1</v>
      </c>
      <c r="C4" s="3">
        <f>VLOOKUP(A4,'Serv-Bus Translator'!$A$1:$F$100,6,FALSE)</f>
        <v>1</v>
      </c>
      <c r="D4" s="3" t="str">
        <f>VLOOKUP(B4,Service!$B$2:$H$100,2,FALSE)</f>
        <v>Data exploration</v>
      </c>
      <c r="E4" s="3" t="str">
        <f>VLOOKUP(B4,Service!$B$2:$H$100,5,FALSE)</f>
        <v xml:space="preserve">Platform Services </v>
      </c>
      <c r="F4" s="3" t="str">
        <f>VLOOKUP(B4,Service!$B$2:$H$100,6,FALSE)</f>
        <v>Application</v>
      </c>
      <c r="G4" s="3" t="str">
        <f>VLOOKUP(B4,Service!$B$2:$H$100,7,FALSE)</f>
        <v>Search</v>
      </c>
      <c r="H4" s="3">
        <f>VLOOKUP(C4,Projects!$B$2:$D$100,2,FALSE)</f>
        <v>300</v>
      </c>
      <c r="I4" s="3" t="str">
        <f>VLOOKUP(C4,Projects!$B$2:$D$100,3,FALSE)</f>
        <v>Charging regime and CUSC changes</v>
      </c>
    </row>
    <row r="5" spans="1:9" x14ac:dyDescent="0.35">
      <c r="A5" s="3">
        <v>4</v>
      </c>
      <c r="B5" s="3">
        <f>VLOOKUP(A5,'Serv-Bus Translator'!$A$1:$F$100,5,FALSE)</f>
        <v>2</v>
      </c>
      <c r="C5" s="3">
        <f>VLOOKUP(A5,'Serv-Bus Translator'!$A$1:$F$100,6,FALSE)</f>
        <v>1</v>
      </c>
      <c r="D5" s="3" t="str">
        <f>VLOOKUP(B5,Service!$B$2:$H$100,2,FALSE)</f>
        <v>Big data analytics strategy</v>
      </c>
      <c r="E5" s="3" t="str">
        <f>VLOOKUP(B5,Service!$B$2:$H$100,5,FALSE)</f>
        <v>Delivery Services</v>
      </c>
      <c r="F5" s="3" t="str">
        <f>VLOOKUP(B5,Service!$B$2:$H$100,6,FALSE)</f>
        <v>Development</v>
      </c>
      <c r="G5" s="3" t="str">
        <f>VLOOKUP(B5,Service!$B$2:$H$100,7,FALSE)</f>
        <v>Design &amp; Development</v>
      </c>
      <c r="H5" s="3">
        <f>VLOOKUP(C5,Projects!$B$2:$D$100,2,FALSE)</f>
        <v>300</v>
      </c>
      <c r="I5" s="3" t="str">
        <f>VLOOKUP(C5,Projects!$B$2:$D$100,3,FALSE)</f>
        <v>Charging regime and CUSC changes</v>
      </c>
    </row>
    <row r="6" spans="1:9" x14ac:dyDescent="0.35">
      <c r="A6" s="3">
        <v>5</v>
      </c>
      <c r="B6" s="3">
        <f>VLOOKUP(A6,'Serv-Bus Translator'!$A$1:$F$100,5,FALSE)</f>
        <v>3</v>
      </c>
      <c r="C6" s="3">
        <f>VLOOKUP(A6,'Serv-Bus Translator'!$A$1:$F$100,6,FALSE)</f>
        <v>1</v>
      </c>
      <c r="D6" s="3" t="str">
        <f>VLOOKUP(B6,Service!$B$2:$H$100,2,FALSE)</f>
        <v>Big Data security</v>
      </c>
      <c r="E6" s="3" t="str">
        <f>VLOOKUP(B6,Service!$B$2:$H$100,5,FALSE)</f>
        <v>Delivery Services</v>
      </c>
      <c r="F6" s="3" t="str">
        <f>VLOOKUP(B6,Service!$B$2:$H$100,6,FALSE)</f>
        <v>Security &amp; Compliance</v>
      </c>
      <c r="G6" s="3" t="str">
        <f>VLOOKUP(B6,Service!$B$2:$H$100,7,FALSE)</f>
        <v>Threat &amp; Vulnerability Management</v>
      </c>
      <c r="H6" s="3">
        <f>VLOOKUP(C6,Projects!$B$2:$D$100,2,FALSE)</f>
        <v>300</v>
      </c>
      <c r="I6" s="3" t="str">
        <f>VLOOKUP(C6,Projects!$B$2:$D$100,3,FALSE)</f>
        <v>Charging regime and CUSC changes</v>
      </c>
    </row>
    <row r="7" spans="1:9" x14ac:dyDescent="0.35">
      <c r="A7" s="3">
        <v>6</v>
      </c>
      <c r="B7" s="3">
        <f>VLOOKUP(A7,'Serv-Bus Translator'!$A$1:$F$100,5,FALSE)</f>
        <v>4</v>
      </c>
      <c r="C7" s="3">
        <f>VLOOKUP(A7,'Serv-Bus Translator'!$A$1:$F$100,6,FALSE)</f>
        <v>1</v>
      </c>
      <c r="D7" s="3" t="str">
        <f>VLOOKUP(B7,Service!$B$2:$H$100,2,FALSE)</f>
        <v>Big data storage</v>
      </c>
      <c r="E7" s="3" t="str">
        <f>VLOOKUP(B7,Service!$B$2:$H$100,5,FALSE)</f>
        <v>Infrastructure Services</v>
      </c>
      <c r="F7" s="3" t="str">
        <f>VLOOKUP(B7,Service!$B$2:$H$100,6,FALSE)</f>
        <v>Storage</v>
      </c>
      <c r="G7" s="3" t="str">
        <f>VLOOKUP(B7,Service!$B$2:$H$100,7,FALSE)</f>
        <v>File &amp; Object Storage</v>
      </c>
      <c r="H7" s="3">
        <f>VLOOKUP(C7,Projects!$B$2:$D$100,2,FALSE)</f>
        <v>300</v>
      </c>
      <c r="I7" s="3" t="str">
        <f>VLOOKUP(C7,Projects!$B$2:$D$100,3,FALSE)</f>
        <v>Charging regime and CUSC changes</v>
      </c>
    </row>
    <row r="8" spans="1:9" x14ac:dyDescent="0.35">
      <c r="A8" s="3">
        <v>7</v>
      </c>
      <c r="B8" s="3">
        <f>VLOOKUP(A8,'Serv-Bus Translator'!$A$1:$F$100,5,FALSE)</f>
        <v>5</v>
      </c>
      <c r="C8" s="3">
        <f>VLOOKUP(A8,'Serv-Bus Translator'!$A$1:$F$100,6,FALSE)</f>
        <v>1</v>
      </c>
      <c r="D8" s="3" t="str">
        <f>VLOOKUP(B8,Service!$B$2:$H$100,2,FALSE)</f>
        <v>Data pipeline orchestration and design</v>
      </c>
      <c r="E8" s="3" t="str">
        <f>VLOOKUP(B8,Service!$B$2:$H$100,5,FALSE)</f>
        <v xml:space="preserve">Platform Services </v>
      </c>
      <c r="F8" s="3" t="str">
        <f>VLOOKUP(B8,Service!$B$2:$H$100,6,FALSE)</f>
        <v xml:space="preserve">Data </v>
      </c>
      <c r="G8" s="3" t="str">
        <f>VLOOKUP(B8,Service!$B$2:$H$100,7,FALSE)</f>
        <v>Data Management</v>
      </c>
      <c r="H8" s="3">
        <f>VLOOKUP(C8,Projects!$B$2:$D$100,2,FALSE)</f>
        <v>300</v>
      </c>
      <c r="I8" s="3" t="str">
        <f>VLOOKUP(C8,Projects!$B$2:$D$100,3,FALSE)</f>
        <v>Charging regime and CUSC changes</v>
      </c>
    </row>
    <row r="9" spans="1:9" x14ac:dyDescent="0.35">
      <c r="A9" s="3">
        <v>8</v>
      </c>
      <c r="B9" s="3">
        <f>VLOOKUP(A9,'Serv-Bus Translator'!$A$1:$F$100,5,FALSE)</f>
        <v>6</v>
      </c>
      <c r="C9" s="3">
        <f>VLOOKUP(A9,'Serv-Bus Translator'!$A$1:$F$100,6,FALSE)</f>
        <v>1</v>
      </c>
      <c r="D9" s="3" t="str">
        <f>VLOOKUP(B9,Service!$B$2:$H$100,2,FALSE)</f>
        <v>End-user analytics IDE</v>
      </c>
      <c r="E9" s="3" t="str">
        <f>VLOOKUP(B9,Service!$B$2:$H$100,5,FALSE)</f>
        <v xml:space="preserve">Platform Services </v>
      </c>
      <c r="F9" s="3" t="str">
        <f>VLOOKUP(B9,Service!$B$2:$H$100,6,FALSE)</f>
        <v xml:space="preserve">Data </v>
      </c>
      <c r="G9" s="3" t="str">
        <f>VLOOKUP(B9,Service!$B$2:$H$100,7,FALSE)</f>
        <v>Data Analytics &amp; Visualizations</v>
      </c>
      <c r="H9" s="3">
        <f>VLOOKUP(C9,Projects!$B$2:$D$100,2,FALSE)</f>
        <v>300</v>
      </c>
      <c r="I9" s="3" t="str">
        <f>VLOOKUP(C9,Projects!$B$2:$D$100,3,FALSE)</f>
        <v>Charging regime and CUSC changes</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D82F9-79BA-3F46-BB93-6AEFF22CCCF2}">
  <sheetPr>
    <tabColor theme="7" tint="0.39997558519241921"/>
  </sheetPr>
  <dimension ref="A1:AA37"/>
  <sheetViews>
    <sheetView zoomScaleNormal="100" workbookViewId="0">
      <selection activeCell="N58" sqref="N58"/>
    </sheetView>
  </sheetViews>
  <sheetFormatPr defaultColWidth="11.453125" defaultRowHeight="14.5" x14ac:dyDescent="0.35"/>
  <cols>
    <col min="1" max="1" width="19.36328125" bestFit="1" customWidth="1"/>
    <col min="2" max="2" width="14.81640625" bestFit="1" customWidth="1"/>
    <col min="3" max="3" width="14.36328125" bestFit="1" customWidth="1"/>
    <col min="4" max="4" width="15.453125" bestFit="1" customWidth="1"/>
    <col min="5" max="7" width="12.36328125" bestFit="1" customWidth="1"/>
    <col min="8" max="8" width="10.1796875" bestFit="1" customWidth="1"/>
    <col min="9" max="10" width="10.81640625" bestFit="1" customWidth="1"/>
    <col min="11" max="11" width="10.1796875" bestFit="1" customWidth="1"/>
    <col min="12" max="12" width="12" bestFit="1" customWidth="1"/>
    <col min="13" max="13" width="8" bestFit="1" customWidth="1"/>
    <col min="14" max="15" width="10.453125" bestFit="1" customWidth="1"/>
    <col min="16" max="16" width="10" bestFit="1" customWidth="1"/>
    <col min="17" max="17" width="25" bestFit="1" customWidth="1"/>
    <col min="18" max="19" width="15.453125" bestFit="1" customWidth="1"/>
    <col min="20" max="21" width="13.453125" bestFit="1" customWidth="1"/>
    <col min="22" max="22" width="10.1796875" bestFit="1" customWidth="1"/>
    <col min="23" max="23" width="15" bestFit="1" customWidth="1"/>
    <col min="24" max="24" width="10.1796875" bestFit="1" customWidth="1"/>
  </cols>
  <sheetData>
    <row r="1" spans="1:27" x14ac:dyDescent="0.35">
      <c r="A1" s="20" t="s">
        <v>3</v>
      </c>
      <c r="B1" s="3" t="s">
        <v>644</v>
      </c>
      <c r="C1" s="3"/>
      <c r="D1" s="3"/>
      <c r="E1" s="3"/>
      <c r="F1" s="3"/>
      <c r="G1" s="3"/>
      <c r="H1" s="3"/>
      <c r="S1" s="3"/>
      <c r="T1" s="3"/>
      <c r="U1" s="3"/>
      <c r="V1" s="3"/>
      <c r="W1" s="3"/>
      <c r="X1" s="3"/>
      <c r="Y1" s="3"/>
      <c r="Z1" s="3"/>
      <c r="AA1" s="3"/>
    </row>
    <row r="2" spans="1:27" x14ac:dyDescent="0.35">
      <c r="A2" s="20" t="s">
        <v>694</v>
      </c>
      <c r="B2" s="26">
        <v>45017</v>
      </c>
      <c r="Q2" s="20" t="s">
        <v>4</v>
      </c>
      <c r="R2" s="3" t="s">
        <v>644</v>
      </c>
      <c r="S2" s="3"/>
      <c r="T2" s="3"/>
      <c r="U2" s="3"/>
      <c r="V2" s="3"/>
      <c r="W2" s="3"/>
      <c r="X2" s="3"/>
      <c r="Y2" s="3"/>
      <c r="Z2" s="3"/>
      <c r="AA2" s="3"/>
    </row>
    <row r="3" spans="1:27" x14ac:dyDescent="0.35">
      <c r="Q3" s="3"/>
      <c r="R3" s="3"/>
      <c r="S3" s="3"/>
      <c r="T3" s="3"/>
      <c r="U3" s="3"/>
      <c r="V3" s="3"/>
      <c r="W3" s="3"/>
      <c r="X3" s="3"/>
      <c r="Y3" s="3"/>
      <c r="Z3" s="3"/>
      <c r="AA3" s="3"/>
    </row>
    <row r="4" spans="1:27" x14ac:dyDescent="0.35">
      <c r="A4" s="20" t="s">
        <v>692</v>
      </c>
      <c r="E4" s="20" t="s">
        <v>2</v>
      </c>
      <c r="Q4" s="20" t="s">
        <v>692</v>
      </c>
      <c r="S4" s="20" t="s">
        <v>694</v>
      </c>
    </row>
    <row r="5" spans="1:27" x14ac:dyDescent="0.35">
      <c r="A5" s="20" t="s">
        <v>62</v>
      </c>
      <c r="B5" s="20" t="s">
        <v>63</v>
      </c>
      <c r="C5" s="20" t="s">
        <v>64</v>
      </c>
      <c r="D5" s="20" t="s">
        <v>602</v>
      </c>
      <c r="E5" s="3" t="s">
        <v>12</v>
      </c>
      <c r="F5" s="3" t="s">
        <v>7</v>
      </c>
      <c r="G5" s="3" t="s">
        <v>29</v>
      </c>
      <c r="H5" s="3" t="s">
        <v>648</v>
      </c>
      <c r="Q5" s="20" t="s">
        <v>2</v>
      </c>
      <c r="R5" s="20" t="s">
        <v>3</v>
      </c>
      <c r="S5" s="27">
        <v>45017</v>
      </c>
      <c r="T5" s="27">
        <v>45383</v>
      </c>
      <c r="U5" s="3" t="s">
        <v>648</v>
      </c>
    </row>
    <row r="6" spans="1:27" x14ac:dyDescent="0.35">
      <c r="A6" s="3" t="s">
        <v>173</v>
      </c>
      <c r="B6" s="3" t="s">
        <v>186</v>
      </c>
      <c r="C6" s="3" t="s">
        <v>81</v>
      </c>
      <c r="D6" s="3" t="s">
        <v>605</v>
      </c>
      <c r="E6" s="23">
        <v>10200</v>
      </c>
      <c r="F6" s="23">
        <v>15800</v>
      </c>
      <c r="G6" s="23">
        <v>2000</v>
      </c>
      <c r="H6" s="23">
        <v>28000</v>
      </c>
      <c r="Q6" s="3" t="s">
        <v>12</v>
      </c>
      <c r="R6" s="3" t="s">
        <v>50</v>
      </c>
      <c r="S6" s="23">
        <v>103000</v>
      </c>
      <c r="T6" s="23"/>
      <c r="U6" s="23">
        <v>103000</v>
      </c>
    </row>
    <row r="7" spans="1:27" x14ac:dyDescent="0.35">
      <c r="D7" s="3" t="s">
        <v>607</v>
      </c>
      <c r="E7" s="23">
        <v>25500</v>
      </c>
      <c r="F7" s="23">
        <v>75600</v>
      </c>
      <c r="G7" s="23">
        <v>18000</v>
      </c>
      <c r="H7" s="23">
        <v>119100</v>
      </c>
      <c r="R7" s="3" t="s">
        <v>8</v>
      </c>
      <c r="S7" s="23">
        <v>25000</v>
      </c>
      <c r="T7" s="23"/>
      <c r="U7" s="23">
        <v>25000</v>
      </c>
    </row>
    <row r="8" spans="1:27" x14ac:dyDescent="0.35">
      <c r="D8" s="3" t="s">
        <v>608</v>
      </c>
      <c r="E8" s="23">
        <v>53550</v>
      </c>
      <c r="F8" s="23"/>
      <c r="G8" s="23"/>
      <c r="H8" s="23">
        <v>53550</v>
      </c>
      <c r="Q8" s="3" t="s">
        <v>7</v>
      </c>
      <c r="R8" s="3" t="s">
        <v>50</v>
      </c>
      <c r="S8" s="23">
        <v>15000</v>
      </c>
      <c r="T8" s="23"/>
      <c r="U8" s="23">
        <v>15000</v>
      </c>
    </row>
    <row r="9" spans="1:27" x14ac:dyDescent="0.35">
      <c r="B9" s="3" t="s">
        <v>195</v>
      </c>
      <c r="C9" s="3" t="s">
        <v>45</v>
      </c>
      <c r="D9" s="3" t="s">
        <v>617</v>
      </c>
      <c r="E9" s="23">
        <v>1250</v>
      </c>
      <c r="F9" s="23">
        <v>7900</v>
      </c>
      <c r="G9" s="23">
        <v>4000</v>
      </c>
      <c r="H9" s="23">
        <v>13150</v>
      </c>
      <c r="R9" s="3" t="s">
        <v>8</v>
      </c>
      <c r="S9" s="23">
        <v>158000</v>
      </c>
      <c r="T9" s="23">
        <v>130000</v>
      </c>
      <c r="U9" s="23">
        <v>288000</v>
      </c>
    </row>
    <row r="10" spans="1:27" x14ac:dyDescent="0.35">
      <c r="A10" s="3" t="s">
        <v>124</v>
      </c>
      <c r="B10" s="3" t="s">
        <v>132</v>
      </c>
      <c r="C10" s="3" t="s">
        <v>45</v>
      </c>
      <c r="D10" s="3" t="s">
        <v>609</v>
      </c>
      <c r="E10" s="23">
        <v>8400</v>
      </c>
      <c r="F10" s="23">
        <v>4740</v>
      </c>
      <c r="G10" s="23"/>
      <c r="H10" s="23">
        <v>13140</v>
      </c>
      <c r="Q10" s="3" t="s">
        <v>29</v>
      </c>
      <c r="R10" s="3" t="s">
        <v>31</v>
      </c>
      <c r="S10" s="23">
        <v>45000</v>
      </c>
      <c r="T10" s="23"/>
      <c r="U10" s="23">
        <v>45000</v>
      </c>
    </row>
    <row r="11" spans="1:27" x14ac:dyDescent="0.35">
      <c r="D11" s="3" t="s">
        <v>611</v>
      </c>
      <c r="E11" s="23">
        <v>3600</v>
      </c>
      <c r="F11" s="23">
        <v>15800</v>
      </c>
      <c r="G11" s="23"/>
      <c r="H11" s="23">
        <v>19400</v>
      </c>
      <c r="R11" s="3" t="s">
        <v>25</v>
      </c>
      <c r="S11" s="23">
        <v>15000</v>
      </c>
      <c r="T11" s="23"/>
      <c r="U11" s="23">
        <v>15000</v>
      </c>
    </row>
    <row r="12" spans="1:27" x14ac:dyDescent="0.35">
      <c r="D12" s="3" t="s">
        <v>612</v>
      </c>
      <c r="E12" s="23"/>
      <c r="F12" s="23">
        <v>3160</v>
      </c>
      <c r="G12" s="23">
        <v>4000</v>
      </c>
      <c r="H12" s="23">
        <v>7160</v>
      </c>
      <c r="Q12" s="3" t="s">
        <v>648</v>
      </c>
      <c r="S12" s="23">
        <v>361000</v>
      </c>
      <c r="T12" s="23">
        <v>130000</v>
      </c>
      <c r="U12" s="23">
        <v>491000</v>
      </c>
    </row>
    <row r="13" spans="1:27" x14ac:dyDescent="0.35">
      <c r="A13" s="3" t="s">
        <v>211</v>
      </c>
      <c r="B13" s="3" t="s">
        <v>223</v>
      </c>
      <c r="C13" s="3" t="s">
        <v>81</v>
      </c>
      <c r="D13" s="3" t="s">
        <v>613</v>
      </c>
      <c r="E13" s="23">
        <v>5100</v>
      </c>
      <c r="F13" s="23">
        <v>12400</v>
      </c>
      <c r="G13" s="23">
        <v>15000</v>
      </c>
      <c r="H13" s="23">
        <v>32500</v>
      </c>
    </row>
    <row r="14" spans="1:27" x14ac:dyDescent="0.35">
      <c r="A14" s="3" t="s">
        <v>198</v>
      </c>
      <c r="B14" s="3" t="s">
        <v>207</v>
      </c>
      <c r="C14" s="3" t="s">
        <v>81</v>
      </c>
      <c r="D14" s="3" t="s">
        <v>615</v>
      </c>
      <c r="E14" s="23">
        <v>20400</v>
      </c>
      <c r="F14" s="23">
        <v>6000</v>
      </c>
      <c r="G14" s="23">
        <v>17000</v>
      </c>
      <c r="H14" s="23">
        <v>43400</v>
      </c>
    </row>
    <row r="15" spans="1:27" x14ac:dyDescent="0.35">
      <c r="A15" s="3" t="s">
        <v>648</v>
      </c>
      <c r="E15" s="23">
        <v>128000</v>
      </c>
      <c r="F15" s="23">
        <v>141400</v>
      </c>
      <c r="G15" s="23">
        <v>60000</v>
      </c>
      <c r="H15" s="23">
        <v>329400</v>
      </c>
    </row>
    <row r="23" spans="17:22" x14ac:dyDescent="0.35">
      <c r="Q23" s="20" t="s">
        <v>2</v>
      </c>
      <c r="R23" s="3" t="s">
        <v>7</v>
      </c>
    </row>
    <row r="24" spans="17:22" x14ac:dyDescent="0.35">
      <c r="Q24" s="20" t="s">
        <v>3</v>
      </c>
      <c r="R24" s="3" t="s">
        <v>644</v>
      </c>
    </row>
    <row r="25" spans="17:22" x14ac:dyDescent="0.35">
      <c r="Q25" s="20" t="s">
        <v>4</v>
      </c>
      <c r="R25" s="3" t="s">
        <v>644</v>
      </c>
      <c r="S25" s="3"/>
      <c r="T25" s="3"/>
      <c r="U25" s="3"/>
    </row>
    <row r="26" spans="17:22" x14ac:dyDescent="0.35">
      <c r="Q26" s="3"/>
      <c r="R26" s="3"/>
      <c r="S26" s="3"/>
      <c r="T26" s="3"/>
      <c r="U26" s="3"/>
    </row>
    <row r="27" spans="17:22" x14ac:dyDescent="0.35">
      <c r="Q27" s="20" t="s">
        <v>692</v>
      </c>
      <c r="T27" s="20" t="s">
        <v>694</v>
      </c>
    </row>
    <row r="28" spans="17:22" x14ac:dyDescent="0.35">
      <c r="Q28" s="20" t="s">
        <v>62</v>
      </c>
      <c r="R28" s="20" t="s">
        <v>63</v>
      </c>
      <c r="S28" s="20" t="s">
        <v>602</v>
      </c>
      <c r="T28" s="27">
        <v>45017</v>
      </c>
      <c r="U28" s="27">
        <v>45383</v>
      </c>
      <c r="V28" s="3" t="s">
        <v>648</v>
      </c>
    </row>
    <row r="29" spans="17:22" x14ac:dyDescent="0.35">
      <c r="Q29" s="3" t="s">
        <v>173</v>
      </c>
      <c r="R29" s="3" t="s">
        <v>186</v>
      </c>
      <c r="S29" s="3" t="s">
        <v>605</v>
      </c>
      <c r="T29" s="23">
        <v>15800</v>
      </c>
      <c r="U29" s="23">
        <v>13000</v>
      </c>
      <c r="V29" s="23">
        <v>28800</v>
      </c>
    </row>
    <row r="30" spans="17:22" x14ac:dyDescent="0.35">
      <c r="S30" s="3" t="s">
        <v>607</v>
      </c>
      <c r="T30" s="23">
        <v>75600</v>
      </c>
      <c r="U30" s="23">
        <v>58500</v>
      </c>
      <c r="V30" s="23">
        <v>134100</v>
      </c>
    </row>
    <row r="31" spans="17:22" x14ac:dyDescent="0.35">
      <c r="R31" s="3" t="s">
        <v>195</v>
      </c>
      <c r="S31" s="3" t="s">
        <v>617</v>
      </c>
      <c r="T31" s="23">
        <v>7900</v>
      </c>
      <c r="U31" s="23">
        <v>6500</v>
      </c>
      <c r="V31" s="23">
        <v>14400</v>
      </c>
    </row>
    <row r="32" spans="17:22" x14ac:dyDescent="0.35">
      <c r="Q32" s="3" t="s">
        <v>124</v>
      </c>
      <c r="R32" s="3" t="s">
        <v>132</v>
      </c>
      <c r="S32" s="3" t="s">
        <v>609</v>
      </c>
      <c r="T32" s="23">
        <v>4740</v>
      </c>
      <c r="U32" s="23">
        <v>3900</v>
      </c>
      <c r="V32" s="23">
        <v>8640</v>
      </c>
    </row>
    <row r="33" spans="17:22" x14ac:dyDescent="0.35">
      <c r="S33" s="3" t="s">
        <v>611</v>
      </c>
      <c r="T33" s="23">
        <v>15800</v>
      </c>
      <c r="U33" s="23"/>
      <c r="V33" s="23">
        <v>15800</v>
      </c>
    </row>
    <row r="34" spans="17:22" x14ac:dyDescent="0.35">
      <c r="S34" s="3" t="s">
        <v>612</v>
      </c>
      <c r="T34" s="23">
        <v>3160</v>
      </c>
      <c r="U34" s="23">
        <v>2600</v>
      </c>
      <c r="V34" s="23">
        <v>5760</v>
      </c>
    </row>
    <row r="35" spans="17:22" x14ac:dyDescent="0.35">
      <c r="Q35" s="3" t="s">
        <v>211</v>
      </c>
      <c r="R35" s="3" t="s">
        <v>223</v>
      </c>
      <c r="S35" s="3" t="s">
        <v>613</v>
      </c>
      <c r="T35" s="23">
        <v>12400</v>
      </c>
      <c r="U35" s="23">
        <v>13000</v>
      </c>
      <c r="V35" s="23">
        <v>25400</v>
      </c>
    </row>
    <row r="36" spans="17:22" x14ac:dyDescent="0.35">
      <c r="Q36" s="3" t="s">
        <v>198</v>
      </c>
      <c r="R36" s="3" t="s">
        <v>207</v>
      </c>
      <c r="S36" s="3" t="s">
        <v>615</v>
      </c>
      <c r="T36" s="23">
        <v>6000</v>
      </c>
      <c r="U36" s="23"/>
      <c r="V36" s="23">
        <v>6000</v>
      </c>
    </row>
    <row r="37" spans="17:22" x14ac:dyDescent="0.35">
      <c r="Q37" s="3" t="s">
        <v>648</v>
      </c>
      <c r="T37" s="23">
        <v>141400</v>
      </c>
      <c r="U37" s="23">
        <v>97500</v>
      </c>
      <c r="V37" s="23">
        <v>238900</v>
      </c>
    </row>
  </sheetData>
  <pageMargins left="0.7" right="0.7" top="0.75" bottom="0.75" header="0.3" footer="0.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03B7-F7FF-9844-900E-AF81E43D2BB1}">
  <sheetPr>
    <tabColor theme="7" tint="0.39997558519241921"/>
  </sheetPr>
  <dimension ref="A3:H10"/>
  <sheetViews>
    <sheetView zoomScaleNormal="100" workbookViewId="0">
      <selection activeCell="C30" sqref="C30"/>
    </sheetView>
  </sheetViews>
  <sheetFormatPr defaultColWidth="11.453125" defaultRowHeight="14.5" x14ac:dyDescent="0.35"/>
  <cols>
    <col min="1" max="1" width="21" bestFit="1" customWidth="1"/>
    <col min="2" max="2" width="20.81640625" bestFit="1" customWidth="1"/>
    <col min="3" max="3" width="30.6328125" bestFit="1" customWidth="1"/>
    <col min="4" max="4" width="33.36328125" bestFit="1" customWidth="1"/>
    <col min="5" max="5" width="22.6328125" bestFit="1" customWidth="1"/>
    <col min="6" max="6" width="26.1796875" bestFit="1" customWidth="1"/>
    <col min="7" max="7" width="13.1796875" bestFit="1" customWidth="1"/>
    <col min="8" max="8" width="15.453125" bestFit="1" customWidth="1"/>
  </cols>
  <sheetData>
    <row r="3" spans="1:8" x14ac:dyDescent="0.35">
      <c r="A3" s="20" t="s">
        <v>229</v>
      </c>
      <c r="B3" s="20" t="s">
        <v>230</v>
      </c>
      <c r="C3" s="20" t="s">
        <v>231</v>
      </c>
      <c r="D3" s="20" t="s">
        <v>623</v>
      </c>
      <c r="E3" s="20" t="s">
        <v>62</v>
      </c>
      <c r="F3" s="20" t="s">
        <v>63</v>
      </c>
      <c r="G3" s="20" t="s">
        <v>64</v>
      </c>
      <c r="H3" s="20" t="s">
        <v>602</v>
      </c>
    </row>
    <row r="4" spans="1:8" x14ac:dyDescent="0.35">
      <c r="A4" s="3" t="s">
        <v>403</v>
      </c>
      <c r="B4" s="3" t="s">
        <v>69</v>
      </c>
      <c r="C4" s="3" t="s">
        <v>425</v>
      </c>
      <c r="D4" s="3" t="s">
        <v>626</v>
      </c>
      <c r="E4" s="3" t="s">
        <v>173</v>
      </c>
      <c r="F4" s="3" t="s">
        <v>186</v>
      </c>
      <c r="G4" s="3" t="s">
        <v>81</v>
      </c>
      <c r="H4" s="3" t="s">
        <v>605</v>
      </c>
    </row>
    <row r="5" spans="1:8" x14ac:dyDescent="0.35">
      <c r="B5" s="3" t="s">
        <v>432</v>
      </c>
      <c r="C5" s="3" t="s">
        <v>437</v>
      </c>
      <c r="D5" s="3" t="s">
        <v>634</v>
      </c>
      <c r="E5" s="3" t="s">
        <v>124</v>
      </c>
      <c r="F5" s="3" t="s">
        <v>132</v>
      </c>
      <c r="G5" s="3" t="s">
        <v>45</v>
      </c>
      <c r="H5" s="3" t="s">
        <v>611</v>
      </c>
    </row>
    <row r="6" spans="1:8" x14ac:dyDescent="0.35">
      <c r="C6" s="3" t="s">
        <v>433</v>
      </c>
      <c r="D6" s="3" t="s">
        <v>636</v>
      </c>
      <c r="E6" s="3" t="s">
        <v>124</v>
      </c>
      <c r="F6" s="3" t="s">
        <v>132</v>
      </c>
      <c r="G6" s="3" t="s">
        <v>45</v>
      </c>
      <c r="H6" s="3" t="s">
        <v>612</v>
      </c>
    </row>
    <row r="7" spans="1:8" x14ac:dyDescent="0.35">
      <c r="A7" s="3" t="s">
        <v>693</v>
      </c>
      <c r="B7" s="3" t="s">
        <v>693</v>
      </c>
      <c r="C7" s="3" t="s">
        <v>693</v>
      </c>
    </row>
    <row r="8" spans="1:8" x14ac:dyDescent="0.35">
      <c r="A8" s="3" t="s">
        <v>349</v>
      </c>
      <c r="B8" s="3" t="s">
        <v>211</v>
      </c>
      <c r="C8" s="3" t="s">
        <v>400</v>
      </c>
      <c r="D8" s="3" t="s">
        <v>632</v>
      </c>
      <c r="E8" s="3" t="s">
        <v>124</v>
      </c>
      <c r="F8" s="3" t="s">
        <v>132</v>
      </c>
      <c r="G8" s="3" t="s">
        <v>45</v>
      </c>
      <c r="H8" s="3" t="s">
        <v>609</v>
      </c>
    </row>
    <row r="9" spans="1:8" x14ac:dyDescent="0.35">
      <c r="A9" s="3" t="s">
        <v>235</v>
      </c>
      <c r="B9" s="3" t="s">
        <v>198</v>
      </c>
      <c r="C9" s="3" t="s">
        <v>277</v>
      </c>
      <c r="D9" s="3" t="s">
        <v>630</v>
      </c>
      <c r="E9" s="3" t="s">
        <v>173</v>
      </c>
      <c r="F9" s="3" t="s">
        <v>186</v>
      </c>
      <c r="G9" s="3" t="s">
        <v>81</v>
      </c>
      <c r="H9" s="3" t="s">
        <v>608</v>
      </c>
    </row>
    <row r="10" spans="1:8" x14ac:dyDescent="0.35">
      <c r="B10" s="3" t="s">
        <v>236</v>
      </c>
      <c r="C10" s="3" t="s">
        <v>237</v>
      </c>
      <c r="D10" s="3" t="s">
        <v>628</v>
      </c>
      <c r="E10" s="3" t="s">
        <v>173</v>
      </c>
      <c r="F10" s="3" t="s">
        <v>186</v>
      </c>
      <c r="G10" s="3" t="s">
        <v>81</v>
      </c>
      <c r="H10" s="3" t="s">
        <v>607</v>
      </c>
    </row>
  </sheetData>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0E0E6-0431-9547-8CEA-5586608B7B66}">
  <sheetPr>
    <tabColor theme="7" tint="0.39997558519241921"/>
  </sheetPr>
  <dimension ref="A3:E11"/>
  <sheetViews>
    <sheetView zoomScaleNormal="100" workbookViewId="0">
      <selection activeCell="C23" sqref="C23"/>
    </sheetView>
  </sheetViews>
  <sheetFormatPr defaultColWidth="11.453125" defaultRowHeight="14.5" x14ac:dyDescent="0.35"/>
  <cols>
    <col min="1" max="1" width="31.1796875" bestFit="1" customWidth="1"/>
    <col min="2" max="2" width="21" bestFit="1" customWidth="1"/>
    <col min="3" max="3" width="21.1796875" bestFit="1" customWidth="1"/>
    <col min="4" max="4" width="32.1796875" bestFit="1" customWidth="1"/>
    <col min="5" max="5" width="31.453125" bestFit="1" customWidth="1"/>
  </cols>
  <sheetData>
    <row r="3" spans="1:5" x14ac:dyDescent="0.35">
      <c r="A3" s="20" t="s">
        <v>641</v>
      </c>
      <c r="B3" s="20" t="s">
        <v>229</v>
      </c>
      <c r="C3" s="20" t="s">
        <v>230</v>
      </c>
      <c r="D3" s="20" t="s">
        <v>231</v>
      </c>
      <c r="E3" s="20" t="s">
        <v>623</v>
      </c>
    </row>
    <row r="4" spans="1:5" x14ac:dyDescent="0.35">
      <c r="A4" s="3" t="s">
        <v>642</v>
      </c>
      <c r="B4" s="3" t="s">
        <v>403</v>
      </c>
      <c r="C4" s="3" t="s">
        <v>69</v>
      </c>
      <c r="D4" s="3" t="s">
        <v>425</v>
      </c>
      <c r="E4" s="3" t="s">
        <v>626</v>
      </c>
    </row>
    <row r="5" spans="1:5" x14ac:dyDescent="0.35">
      <c r="A5" s="3" t="s">
        <v>642</v>
      </c>
      <c r="B5" s="3" t="s">
        <v>403</v>
      </c>
      <c r="C5" s="3" t="s">
        <v>432</v>
      </c>
      <c r="D5" s="3" t="s">
        <v>437</v>
      </c>
      <c r="E5" s="3" t="s">
        <v>634</v>
      </c>
    </row>
    <row r="6" spans="1:5" x14ac:dyDescent="0.35">
      <c r="A6" s="3" t="s">
        <v>642</v>
      </c>
      <c r="B6" s="3" t="s">
        <v>403</v>
      </c>
      <c r="C6" s="3" t="s">
        <v>432</v>
      </c>
      <c r="D6" s="3" t="s">
        <v>433</v>
      </c>
      <c r="E6" s="3" t="s">
        <v>636</v>
      </c>
    </row>
    <row r="7" spans="1:5" x14ac:dyDescent="0.35">
      <c r="A7" s="3" t="s">
        <v>642</v>
      </c>
      <c r="B7" s="3" t="s">
        <v>349</v>
      </c>
      <c r="C7" s="3" t="s">
        <v>211</v>
      </c>
      <c r="D7" s="3" t="s">
        <v>400</v>
      </c>
      <c r="E7" s="3" t="s">
        <v>632</v>
      </c>
    </row>
    <row r="8" spans="1:5" x14ac:dyDescent="0.35">
      <c r="A8" s="3" t="s">
        <v>642</v>
      </c>
      <c r="B8" s="3" t="s">
        <v>235</v>
      </c>
      <c r="C8" s="3" t="s">
        <v>236</v>
      </c>
      <c r="D8" s="3" t="s">
        <v>237</v>
      </c>
      <c r="E8" s="3" t="s">
        <v>628</v>
      </c>
    </row>
    <row r="9" spans="1:5" x14ac:dyDescent="0.35">
      <c r="A9" s="3" t="s">
        <v>642</v>
      </c>
      <c r="B9" s="3" t="s">
        <v>235</v>
      </c>
      <c r="C9" s="3" t="s">
        <v>198</v>
      </c>
      <c r="D9" s="3" t="s">
        <v>277</v>
      </c>
      <c r="E9" s="3" t="s">
        <v>630</v>
      </c>
    </row>
    <row r="10" spans="1:5" x14ac:dyDescent="0.35">
      <c r="A10" s="3" t="s">
        <v>643</v>
      </c>
      <c r="B10" s="3" t="s">
        <v>403</v>
      </c>
      <c r="C10" s="3" t="s">
        <v>69</v>
      </c>
      <c r="D10" s="3" t="s">
        <v>425</v>
      </c>
      <c r="E10" s="3" t="s">
        <v>626</v>
      </c>
    </row>
    <row r="11" spans="1:5" x14ac:dyDescent="0.35">
      <c r="A11" s="3" t="s">
        <v>643</v>
      </c>
      <c r="B11" s="3" t="s">
        <v>349</v>
      </c>
      <c r="C11" s="3" t="s">
        <v>211</v>
      </c>
      <c r="D11" s="3" t="s">
        <v>400</v>
      </c>
      <c r="E11" s="3" t="s">
        <v>632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K58"/>
  <sheetViews>
    <sheetView zoomScaleNormal="100" workbookViewId="0">
      <selection activeCell="A42" sqref="A42:E43"/>
    </sheetView>
  </sheetViews>
  <sheetFormatPr defaultColWidth="9.1796875" defaultRowHeight="14.5" x14ac:dyDescent="0.35"/>
  <cols>
    <col min="1" max="1" width="51" style="11" bestFit="1" customWidth="1"/>
    <col min="2" max="2" width="19.453125" style="11" bestFit="1" customWidth="1"/>
    <col min="3" max="3" width="13.36328125" style="5" customWidth="1"/>
    <col min="4" max="4" width="23.1796875" style="11" bestFit="1" customWidth="1"/>
    <col min="5" max="5" width="32" style="11" customWidth="1"/>
    <col min="6" max="6" width="11.6328125" style="11" customWidth="1"/>
    <col min="7" max="7" width="17.453125" style="11" customWidth="1"/>
    <col min="8" max="8" width="60.453125" style="8" customWidth="1"/>
    <col min="9" max="9" width="22.453125" style="11" bestFit="1" customWidth="1"/>
    <col min="10" max="10" width="43.81640625" style="14" bestFit="1" customWidth="1"/>
    <col min="11" max="11" width="16.1796875" style="11" customWidth="1"/>
    <col min="12" max="16384" width="9.1796875" style="11"/>
  </cols>
  <sheetData>
    <row r="1" spans="1:11" ht="26" x14ac:dyDescent="0.3">
      <c r="A1" s="1" t="s">
        <v>59</v>
      </c>
      <c r="B1" s="1" t="s">
        <v>60</v>
      </c>
      <c r="C1" s="9" t="s">
        <v>61</v>
      </c>
      <c r="D1" s="12" t="s">
        <v>62</v>
      </c>
      <c r="E1" s="12" t="s">
        <v>63</v>
      </c>
      <c r="F1" s="12" t="s">
        <v>64</v>
      </c>
      <c r="G1" s="13" t="s">
        <v>65</v>
      </c>
      <c r="H1" s="10" t="s">
        <v>5</v>
      </c>
      <c r="I1" s="12" t="s">
        <v>66</v>
      </c>
      <c r="J1" s="12" t="s">
        <v>67</v>
      </c>
      <c r="K1" s="10" t="s">
        <v>6</v>
      </c>
    </row>
    <row r="2" spans="1:11" s="8" customFormat="1" x14ac:dyDescent="0.35">
      <c r="A2" s="1" t="str">
        <f t="shared" ref="A2:A33" si="0">_xlfn.CONCAT(D2,"___",E2,"___",F2)</f>
        <v>Application___Application Development___Other</v>
      </c>
      <c r="B2" s="1">
        <v>1</v>
      </c>
      <c r="C2" s="5" t="s">
        <v>68</v>
      </c>
      <c r="D2" s="6" t="s">
        <v>69</v>
      </c>
      <c r="E2" s="6" t="s">
        <v>70</v>
      </c>
      <c r="F2" s="6" t="s">
        <v>45</v>
      </c>
      <c r="G2" s="6" t="s">
        <v>71</v>
      </c>
      <c r="H2" s="6" t="s">
        <v>72</v>
      </c>
      <c r="I2" s="6" t="s">
        <v>73</v>
      </c>
      <c r="J2" s="6" t="s">
        <v>74</v>
      </c>
      <c r="K2" s="8" t="s">
        <v>11</v>
      </c>
    </row>
    <row r="3" spans="1:11" s="8" customFormat="1" x14ac:dyDescent="0.35">
      <c r="A3" s="1" t="str">
        <f t="shared" si="0"/>
        <v>Application___Application Support &amp; Operations___Other</v>
      </c>
      <c r="B3" s="1">
        <v>2</v>
      </c>
      <c r="C3" s="5" t="s">
        <v>68</v>
      </c>
      <c r="D3" s="6" t="s">
        <v>69</v>
      </c>
      <c r="E3" s="6" t="s">
        <v>75</v>
      </c>
      <c r="F3" s="6" t="s">
        <v>45</v>
      </c>
      <c r="G3" s="6"/>
      <c r="H3" s="6" t="s">
        <v>76</v>
      </c>
      <c r="I3" s="6" t="s">
        <v>73</v>
      </c>
      <c r="J3" s="6" t="s">
        <v>77</v>
      </c>
      <c r="K3" s="8" t="s">
        <v>11</v>
      </c>
    </row>
    <row r="4" spans="1:11" s="8" customFormat="1" x14ac:dyDescent="0.35">
      <c r="A4" s="1" t="str">
        <f t="shared" si="0"/>
        <v>Application___Business Software___Other</v>
      </c>
      <c r="B4" s="1">
        <v>3</v>
      </c>
      <c r="C4" s="5" t="s">
        <v>68</v>
      </c>
      <c r="D4" s="6" t="s">
        <v>69</v>
      </c>
      <c r="E4" s="6" t="s">
        <v>78</v>
      </c>
      <c r="F4" s="6" t="s">
        <v>45</v>
      </c>
      <c r="G4" s="6" t="s">
        <v>78</v>
      </c>
      <c r="H4" s="6" t="s">
        <v>79</v>
      </c>
      <c r="I4" s="6" t="s">
        <v>80</v>
      </c>
      <c r="J4" s="6" t="s">
        <v>77</v>
      </c>
      <c r="K4" s="8" t="s">
        <v>11</v>
      </c>
    </row>
    <row r="5" spans="1:11" s="8" customFormat="1" x14ac:dyDescent="0.35">
      <c r="A5" s="1" t="str">
        <f t="shared" si="0"/>
        <v>Application___Business Software___Public Cloud</v>
      </c>
      <c r="B5" s="1">
        <v>4</v>
      </c>
      <c r="C5" s="5" t="s">
        <v>68</v>
      </c>
      <c r="D5" s="6" t="s">
        <v>69</v>
      </c>
      <c r="E5" s="6" t="s">
        <v>78</v>
      </c>
      <c r="F5" s="6" t="s">
        <v>81</v>
      </c>
      <c r="G5" s="6" t="s">
        <v>82</v>
      </c>
      <c r="H5" s="6" t="s">
        <v>83</v>
      </c>
      <c r="I5" s="6" t="s">
        <v>80</v>
      </c>
      <c r="J5" s="6" t="s">
        <v>77</v>
      </c>
      <c r="K5" s="8" t="s">
        <v>11</v>
      </c>
    </row>
    <row r="6" spans="1:11" s="8" customFormat="1" x14ac:dyDescent="0.35">
      <c r="A6" s="1" t="str">
        <f t="shared" si="0"/>
        <v>Compute___Converged Infrastructure___Other</v>
      </c>
      <c r="B6" s="1">
        <v>5</v>
      </c>
      <c r="C6" s="5" t="s">
        <v>68</v>
      </c>
      <c r="D6" s="6" t="s">
        <v>84</v>
      </c>
      <c r="E6" s="6" t="s">
        <v>85</v>
      </c>
      <c r="F6" s="6" t="s">
        <v>45</v>
      </c>
      <c r="G6" s="6"/>
      <c r="H6" s="6" t="s">
        <v>86</v>
      </c>
      <c r="I6" s="6" t="s">
        <v>87</v>
      </c>
      <c r="J6" s="6" t="s">
        <v>77</v>
      </c>
      <c r="K6" s="8" t="s">
        <v>11</v>
      </c>
    </row>
    <row r="7" spans="1:11" s="8" customFormat="1" x14ac:dyDescent="0.35">
      <c r="A7" s="1" t="str">
        <f t="shared" si="0"/>
        <v>Compute___High Performance Computing___Other</v>
      </c>
      <c r="B7" s="1">
        <v>6</v>
      </c>
      <c r="C7" s="5" t="s">
        <v>68</v>
      </c>
      <c r="D7" s="6" t="s">
        <v>84</v>
      </c>
      <c r="E7" s="6" t="s">
        <v>88</v>
      </c>
      <c r="F7" s="6" t="s">
        <v>45</v>
      </c>
      <c r="G7" s="6"/>
      <c r="H7" s="6" t="s">
        <v>89</v>
      </c>
      <c r="I7" s="6"/>
      <c r="J7" s="6" t="s">
        <v>77</v>
      </c>
      <c r="K7" s="8" t="s">
        <v>11</v>
      </c>
    </row>
    <row r="8" spans="1:11" s="8" customFormat="1" x14ac:dyDescent="0.35">
      <c r="A8" s="1" t="str">
        <f t="shared" si="0"/>
        <v>Compute___Mainframe ___Other</v>
      </c>
      <c r="B8" s="1">
        <v>7</v>
      </c>
      <c r="C8" s="5" t="s">
        <v>68</v>
      </c>
      <c r="D8" s="6" t="s">
        <v>84</v>
      </c>
      <c r="E8" s="6" t="s">
        <v>90</v>
      </c>
      <c r="F8" s="6" t="s">
        <v>45</v>
      </c>
      <c r="G8" s="6"/>
      <c r="H8" s="6" t="s">
        <v>91</v>
      </c>
      <c r="I8" s="6" t="s">
        <v>92</v>
      </c>
      <c r="J8" s="6" t="s">
        <v>77</v>
      </c>
      <c r="K8" s="8" t="s">
        <v>11</v>
      </c>
    </row>
    <row r="9" spans="1:11" s="8" customFormat="1" x14ac:dyDescent="0.35">
      <c r="A9" s="1" t="str">
        <f t="shared" si="0"/>
        <v>Compute___Midrange___Other</v>
      </c>
      <c r="B9" s="1">
        <v>8</v>
      </c>
      <c r="C9" s="5" t="s">
        <v>68</v>
      </c>
      <c r="D9" s="6" t="s">
        <v>84</v>
      </c>
      <c r="E9" s="6" t="s">
        <v>93</v>
      </c>
      <c r="F9" s="6" t="s">
        <v>45</v>
      </c>
      <c r="G9" s="6"/>
      <c r="H9" s="6" t="s">
        <v>94</v>
      </c>
      <c r="I9" s="6" t="s">
        <v>92</v>
      </c>
      <c r="J9" s="6" t="s">
        <v>77</v>
      </c>
      <c r="K9" s="8" t="s">
        <v>11</v>
      </c>
    </row>
    <row r="10" spans="1:11" s="8" customFormat="1" x14ac:dyDescent="0.35">
      <c r="A10" s="1" t="str">
        <f t="shared" si="0"/>
        <v>Compute___Servers___Other</v>
      </c>
      <c r="B10" s="1">
        <v>9</v>
      </c>
      <c r="C10" s="5" t="s">
        <v>68</v>
      </c>
      <c r="D10" s="6" t="s">
        <v>84</v>
      </c>
      <c r="E10" s="6" t="s">
        <v>95</v>
      </c>
      <c r="F10" s="6" t="s">
        <v>45</v>
      </c>
      <c r="G10" s="6" t="s">
        <v>96</v>
      </c>
      <c r="H10" s="6" t="s">
        <v>97</v>
      </c>
      <c r="I10" s="6" t="s">
        <v>98</v>
      </c>
      <c r="J10" s="6" t="s">
        <v>77</v>
      </c>
      <c r="K10" s="8" t="s">
        <v>11</v>
      </c>
    </row>
    <row r="11" spans="1:11" s="8" customFormat="1" x14ac:dyDescent="0.35">
      <c r="A11" s="1" t="str">
        <f t="shared" si="0"/>
        <v>Compute___Servers___Public Cloud</v>
      </c>
      <c r="B11" s="1">
        <v>10</v>
      </c>
      <c r="C11" s="5" t="s">
        <v>68</v>
      </c>
      <c r="D11" s="6" t="s">
        <v>84</v>
      </c>
      <c r="E11" s="6" t="s">
        <v>95</v>
      </c>
      <c r="F11" s="6" t="s">
        <v>81</v>
      </c>
      <c r="G11" s="6" t="s">
        <v>99</v>
      </c>
      <c r="H11" s="6" t="s">
        <v>100</v>
      </c>
      <c r="I11" s="6" t="s">
        <v>101</v>
      </c>
      <c r="J11" s="6" t="s">
        <v>77</v>
      </c>
      <c r="K11" s="8" t="s">
        <v>11</v>
      </c>
    </row>
    <row r="12" spans="1:11" s="8" customFormat="1" x14ac:dyDescent="0.35">
      <c r="A12" s="1" t="str">
        <f t="shared" si="0"/>
        <v>Compute___Unix___Other</v>
      </c>
      <c r="B12" s="1">
        <v>11</v>
      </c>
      <c r="C12" s="5" t="s">
        <v>68</v>
      </c>
      <c r="D12" s="6" t="s">
        <v>84</v>
      </c>
      <c r="E12" s="6" t="s">
        <v>102</v>
      </c>
      <c r="F12" s="6" t="s">
        <v>45</v>
      </c>
      <c r="G12" s="6"/>
      <c r="H12" s="6" t="s">
        <v>103</v>
      </c>
      <c r="I12" s="6" t="s">
        <v>98</v>
      </c>
      <c r="J12" s="6" t="s">
        <v>77</v>
      </c>
      <c r="K12" s="8" t="s">
        <v>11</v>
      </c>
    </row>
    <row r="13" spans="1:11" s="8" customFormat="1" x14ac:dyDescent="0.35">
      <c r="A13" s="1" t="str">
        <f t="shared" si="0"/>
        <v>Data Center___Enterprise Data Center___Other</v>
      </c>
      <c r="B13" s="1">
        <v>12</v>
      </c>
      <c r="C13" s="5" t="s">
        <v>68</v>
      </c>
      <c r="D13" s="6" t="s">
        <v>104</v>
      </c>
      <c r="E13" s="6" t="s">
        <v>105</v>
      </c>
      <c r="F13" s="6" t="s">
        <v>45</v>
      </c>
      <c r="G13" s="6"/>
      <c r="H13" s="6" t="s">
        <v>106</v>
      </c>
      <c r="I13" s="6" t="s">
        <v>107</v>
      </c>
      <c r="J13" s="6" t="s">
        <v>108</v>
      </c>
      <c r="K13" s="8" t="s">
        <v>11</v>
      </c>
    </row>
    <row r="14" spans="1:11" s="8" customFormat="1" x14ac:dyDescent="0.35">
      <c r="A14" s="1" t="str">
        <f t="shared" si="0"/>
        <v>Data Center___Other Facilities___Other</v>
      </c>
      <c r="B14" s="1">
        <v>13</v>
      </c>
      <c r="C14" s="5" t="s">
        <v>68</v>
      </c>
      <c r="D14" s="6" t="s">
        <v>104</v>
      </c>
      <c r="E14" s="6" t="s">
        <v>109</v>
      </c>
      <c r="F14" s="6" t="s">
        <v>45</v>
      </c>
      <c r="G14" s="6"/>
      <c r="H14" s="6" t="s">
        <v>110</v>
      </c>
      <c r="I14" s="6" t="s">
        <v>111</v>
      </c>
      <c r="J14" s="6" t="s">
        <v>108</v>
      </c>
      <c r="K14" s="8" t="s">
        <v>11</v>
      </c>
    </row>
    <row r="15" spans="1:11" s="8" customFormat="1" x14ac:dyDescent="0.35">
      <c r="A15" s="1" t="str">
        <f t="shared" si="0"/>
        <v>Delivery___Client Management___Other</v>
      </c>
      <c r="B15" s="1">
        <v>14</v>
      </c>
      <c r="C15" s="5" t="s">
        <v>68</v>
      </c>
      <c r="D15" s="6" t="s">
        <v>64</v>
      </c>
      <c r="E15" s="6" t="s">
        <v>112</v>
      </c>
      <c r="F15" s="6" t="s">
        <v>45</v>
      </c>
      <c r="G15" s="6"/>
      <c r="H15" s="6" t="s">
        <v>113</v>
      </c>
      <c r="I15" s="6" t="s">
        <v>114</v>
      </c>
      <c r="J15" s="6" t="s">
        <v>74</v>
      </c>
      <c r="K15" s="8" t="s">
        <v>11</v>
      </c>
    </row>
    <row r="16" spans="1:11" s="8" customFormat="1" x14ac:dyDescent="0.35">
      <c r="A16" s="1" t="str">
        <f t="shared" si="0"/>
        <v>Delivery___IT Service Management___Other</v>
      </c>
      <c r="B16" s="1">
        <v>15</v>
      </c>
      <c r="C16" s="5" t="s">
        <v>68</v>
      </c>
      <c r="D16" s="6" t="s">
        <v>64</v>
      </c>
      <c r="E16" s="6" t="s">
        <v>115</v>
      </c>
      <c r="F16" s="6" t="s">
        <v>45</v>
      </c>
      <c r="G16" s="6"/>
      <c r="H16" s="6" t="s">
        <v>116</v>
      </c>
      <c r="I16" s="6" t="s">
        <v>117</v>
      </c>
      <c r="J16" s="6" t="s">
        <v>108</v>
      </c>
      <c r="K16" s="8" t="s">
        <v>11</v>
      </c>
    </row>
    <row r="17" spans="1:11" s="8" customFormat="1" x14ac:dyDescent="0.35">
      <c r="A17" s="1" t="str">
        <f t="shared" si="0"/>
        <v>Delivery___Operations Center___Other</v>
      </c>
      <c r="B17" s="1">
        <v>16</v>
      </c>
      <c r="C17" s="5" t="s">
        <v>68</v>
      </c>
      <c r="D17" s="6" t="s">
        <v>64</v>
      </c>
      <c r="E17" s="6" t="s">
        <v>118</v>
      </c>
      <c r="F17" s="6" t="s">
        <v>45</v>
      </c>
      <c r="G17" s="6"/>
      <c r="H17" s="6" t="s">
        <v>119</v>
      </c>
      <c r="I17" s="6" t="s">
        <v>114</v>
      </c>
      <c r="J17" s="6" t="s">
        <v>108</v>
      </c>
      <c r="K17" s="8" t="s">
        <v>11</v>
      </c>
    </row>
    <row r="18" spans="1:11" s="8" customFormat="1" x14ac:dyDescent="0.35">
      <c r="A18" s="1" t="str">
        <f t="shared" si="0"/>
        <v>Delivery___Operations Center___Public Cloud</v>
      </c>
      <c r="B18" s="1">
        <v>17</v>
      </c>
      <c r="C18" s="5" t="s">
        <v>68</v>
      </c>
      <c r="D18" s="6" t="s">
        <v>64</v>
      </c>
      <c r="E18" s="6" t="s">
        <v>118</v>
      </c>
      <c r="F18" s="6" t="s">
        <v>81</v>
      </c>
      <c r="G18" s="6" t="s">
        <v>120</v>
      </c>
      <c r="H18" s="6" t="s">
        <v>121</v>
      </c>
      <c r="I18" s="6" t="s">
        <v>114</v>
      </c>
      <c r="J18" s="6" t="s">
        <v>108</v>
      </c>
      <c r="K18" s="8" t="s">
        <v>11</v>
      </c>
    </row>
    <row r="19" spans="1:11" s="8" customFormat="1" ht="29" x14ac:dyDescent="0.35">
      <c r="A19" s="1" t="str">
        <f t="shared" si="0"/>
        <v>Delivery___Program, Product &amp; Project Management___Other</v>
      </c>
      <c r="B19" s="1">
        <v>18</v>
      </c>
      <c r="C19" s="5" t="s">
        <v>68</v>
      </c>
      <c r="D19" s="6" t="s">
        <v>64</v>
      </c>
      <c r="E19" s="7" t="s">
        <v>122</v>
      </c>
      <c r="F19" s="6" t="s">
        <v>45</v>
      </c>
      <c r="G19" s="6"/>
      <c r="H19" s="6" t="s">
        <v>123</v>
      </c>
      <c r="I19" s="6" t="s">
        <v>114</v>
      </c>
      <c r="J19" s="6" t="s">
        <v>74</v>
      </c>
      <c r="K19" s="8" t="s">
        <v>11</v>
      </c>
    </row>
    <row r="20" spans="1:11" s="8" customFormat="1" x14ac:dyDescent="0.35">
      <c r="A20" s="1" t="str">
        <f t="shared" si="0"/>
        <v>End User___Conferencing &amp; AV___Other</v>
      </c>
      <c r="B20" s="1">
        <v>19</v>
      </c>
      <c r="C20" s="5" t="s">
        <v>68</v>
      </c>
      <c r="D20" s="6" t="s">
        <v>124</v>
      </c>
      <c r="E20" s="6" t="s">
        <v>125</v>
      </c>
      <c r="F20" s="6" t="s">
        <v>45</v>
      </c>
      <c r="G20" s="6"/>
      <c r="H20" s="6" t="s">
        <v>126</v>
      </c>
      <c r="I20" s="6" t="s">
        <v>127</v>
      </c>
      <c r="J20" s="6" t="s">
        <v>128</v>
      </c>
      <c r="K20" s="8" t="s">
        <v>11</v>
      </c>
    </row>
    <row r="21" spans="1:11" s="8" customFormat="1" x14ac:dyDescent="0.35">
      <c r="A21" s="1" t="str">
        <f t="shared" si="0"/>
        <v>End User___Deskside Support___Other</v>
      </c>
      <c r="B21" s="1">
        <v>20</v>
      </c>
      <c r="C21" s="5" t="s">
        <v>68</v>
      </c>
      <c r="D21" s="6" t="s">
        <v>124</v>
      </c>
      <c r="E21" s="6" t="s">
        <v>129</v>
      </c>
      <c r="F21" s="6" t="s">
        <v>45</v>
      </c>
      <c r="G21" s="6"/>
      <c r="H21" s="6" t="s">
        <v>130</v>
      </c>
      <c r="I21" s="6" t="s">
        <v>131</v>
      </c>
      <c r="J21" s="6" t="s">
        <v>128</v>
      </c>
      <c r="K21" s="8" t="s">
        <v>11</v>
      </c>
    </row>
    <row r="22" spans="1:11" s="8" customFormat="1" x14ac:dyDescent="0.35">
      <c r="A22" s="1" t="str">
        <f t="shared" si="0"/>
        <v>End User___End User Software___Other</v>
      </c>
      <c r="B22" s="1">
        <v>21</v>
      </c>
      <c r="C22" s="5" t="s">
        <v>68</v>
      </c>
      <c r="D22" s="6" t="s">
        <v>124</v>
      </c>
      <c r="E22" s="6" t="s">
        <v>132</v>
      </c>
      <c r="F22" s="6" t="s">
        <v>45</v>
      </c>
      <c r="G22" s="6" t="s">
        <v>133</v>
      </c>
      <c r="H22" s="6" t="s">
        <v>134</v>
      </c>
      <c r="I22" s="6" t="s">
        <v>131</v>
      </c>
      <c r="J22" s="6" t="s">
        <v>128</v>
      </c>
      <c r="K22" s="8" t="s">
        <v>11</v>
      </c>
    </row>
    <row r="23" spans="1:11" s="8" customFormat="1" x14ac:dyDescent="0.35">
      <c r="A23" s="1" t="str">
        <f t="shared" si="0"/>
        <v>End User___IT Help Desk___Other</v>
      </c>
      <c r="B23" s="1">
        <v>22</v>
      </c>
      <c r="C23" s="5" t="s">
        <v>68</v>
      </c>
      <c r="D23" s="6" t="s">
        <v>124</v>
      </c>
      <c r="E23" s="6" t="s">
        <v>135</v>
      </c>
      <c r="F23" s="6" t="s">
        <v>45</v>
      </c>
      <c r="G23" s="6"/>
      <c r="H23" s="6" t="s">
        <v>136</v>
      </c>
      <c r="I23" s="6" t="s">
        <v>137</v>
      </c>
      <c r="J23" s="6" t="s">
        <v>128</v>
      </c>
      <c r="K23" s="8" t="s">
        <v>11</v>
      </c>
    </row>
    <row r="24" spans="1:11" s="8" customFormat="1" x14ac:dyDescent="0.35">
      <c r="A24" s="1" t="str">
        <f t="shared" si="0"/>
        <v>End User___Mobile Devices___Other</v>
      </c>
      <c r="B24" s="1">
        <v>23</v>
      </c>
      <c r="C24" s="5" t="s">
        <v>68</v>
      </c>
      <c r="D24" s="6" t="s">
        <v>124</v>
      </c>
      <c r="E24" s="6" t="s">
        <v>138</v>
      </c>
      <c r="F24" s="6" t="s">
        <v>45</v>
      </c>
      <c r="G24" s="6"/>
      <c r="H24" s="6" t="s">
        <v>139</v>
      </c>
      <c r="I24" s="6" t="s">
        <v>140</v>
      </c>
      <c r="J24" s="6" t="s">
        <v>128</v>
      </c>
      <c r="K24" s="8" t="s">
        <v>11</v>
      </c>
    </row>
    <row r="25" spans="1:11" s="8" customFormat="1" x14ac:dyDescent="0.35">
      <c r="A25" s="1" t="str">
        <f t="shared" si="0"/>
        <v>End User___Network Printers___Other</v>
      </c>
      <c r="B25" s="1">
        <v>24</v>
      </c>
      <c r="C25" s="5" t="s">
        <v>68</v>
      </c>
      <c r="D25" s="6" t="s">
        <v>124</v>
      </c>
      <c r="E25" s="6" t="s">
        <v>141</v>
      </c>
      <c r="F25" s="6" t="s">
        <v>45</v>
      </c>
      <c r="G25" s="6"/>
      <c r="H25" s="6" t="s">
        <v>142</v>
      </c>
      <c r="I25" s="6" t="s">
        <v>127</v>
      </c>
      <c r="J25" s="6" t="s">
        <v>128</v>
      </c>
      <c r="K25" s="8" t="s">
        <v>11</v>
      </c>
    </row>
    <row r="26" spans="1:11" s="8" customFormat="1" x14ac:dyDescent="0.35">
      <c r="A26" s="1" t="str">
        <f t="shared" si="0"/>
        <v>End User___Workspace___Other</v>
      </c>
      <c r="B26" s="1">
        <v>25</v>
      </c>
      <c r="C26" s="5" t="s">
        <v>68</v>
      </c>
      <c r="D26" s="6" t="s">
        <v>124</v>
      </c>
      <c r="E26" s="6" t="s">
        <v>143</v>
      </c>
      <c r="F26" s="6" t="s">
        <v>45</v>
      </c>
      <c r="G26" s="6"/>
      <c r="H26" s="6" t="s">
        <v>144</v>
      </c>
      <c r="I26" s="6" t="s">
        <v>131</v>
      </c>
      <c r="J26" s="6" t="s">
        <v>128</v>
      </c>
      <c r="K26" s="8" t="s">
        <v>11</v>
      </c>
    </row>
    <row r="27" spans="1:11" s="8" customFormat="1" x14ac:dyDescent="0.35">
      <c r="A27" s="1" t="str">
        <f t="shared" si="0"/>
        <v>End User___Workspace___Public Cloud</v>
      </c>
      <c r="B27" s="1">
        <v>26</v>
      </c>
      <c r="C27" s="5" t="s">
        <v>68</v>
      </c>
      <c r="D27" s="6" t="s">
        <v>124</v>
      </c>
      <c r="E27" s="6" t="s">
        <v>143</v>
      </c>
      <c r="F27" s="6" t="s">
        <v>81</v>
      </c>
      <c r="G27" s="6" t="s">
        <v>145</v>
      </c>
      <c r="H27" s="6" t="s">
        <v>146</v>
      </c>
      <c r="I27" s="6" t="s">
        <v>101</v>
      </c>
      <c r="J27" s="6" t="s">
        <v>128</v>
      </c>
      <c r="K27" s="8" t="s">
        <v>11</v>
      </c>
    </row>
    <row r="28" spans="1:11" s="8" customFormat="1" x14ac:dyDescent="0.35">
      <c r="A28" s="1" t="str">
        <f t="shared" si="0"/>
        <v>IT Management___Enterprise Architecture___Other</v>
      </c>
      <c r="B28" s="1">
        <v>27</v>
      </c>
      <c r="C28" s="5" t="s">
        <v>68</v>
      </c>
      <c r="D28" s="6" t="s">
        <v>147</v>
      </c>
      <c r="E28" s="6" t="s">
        <v>148</v>
      </c>
      <c r="F28" s="6" t="s">
        <v>45</v>
      </c>
      <c r="G28" s="6"/>
      <c r="H28" s="6" t="s">
        <v>149</v>
      </c>
      <c r="I28" s="6" t="s">
        <v>127</v>
      </c>
      <c r="J28" s="6" t="s">
        <v>108</v>
      </c>
      <c r="K28" s="8" t="s">
        <v>11</v>
      </c>
    </row>
    <row r="29" spans="1:11" s="8" customFormat="1" x14ac:dyDescent="0.35">
      <c r="A29" s="1" t="str">
        <f t="shared" si="0"/>
        <v>IT Management___IT Finance___Other</v>
      </c>
      <c r="B29" s="1">
        <v>28</v>
      </c>
      <c r="C29" s="5" t="s">
        <v>68</v>
      </c>
      <c r="D29" s="6" t="s">
        <v>147</v>
      </c>
      <c r="E29" s="6" t="s">
        <v>150</v>
      </c>
      <c r="F29" s="6" t="s">
        <v>45</v>
      </c>
      <c r="G29" s="6"/>
      <c r="H29" s="6" t="s">
        <v>151</v>
      </c>
      <c r="I29" s="6" t="s">
        <v>127</v>
      </c>
      <c r="J29" s="6" t="s">
        <v>108</v>
      </c>
      <c r="K29" s="8" t="s">
        <v>11</v>
      </c>
    </row>
    <row r="30" spans="1:11" s="8" customFormat="1" x14ac:dyDescent="0.35">
      <c r="A30" s="1" t="str">
        <f t="shared" si="0"/>
        <v>IT Management___IT Management &amp; Strategic Planning___Other</v>
      </c>
      <c r="B30" s="1">
        <v>29</v>
      </c>
      <c r="C30" s="5" t="s">
        <v>68</v>
      </c>
      <c r="D30" s="6" t="s">
        <v>147</v>
      </c>
      <c r="E30" s="6" t="s">
        <v>152</v>
      </c>
      <c r="F30" s="6" t="s">
        <v>45</v>
      </c>
      <c r="G30" s="6"/>
      <c r="H30" s="6" t="s">
        <v>153</v>
      </c>
      <c r="I30" s="6" t="s">
        <v>127</v>
      </c>
      <c r="J30" s="6" t="s">
        <v>108</v>
      </c>
      <c r="K30" s="8" t="s">
        <v>11</v>
      </c>
    </row>
    <row r="31" spans="1:11" s="8" customFormat="1" x14ac:dyDescent="0.35">
      <c r="A31" s="1" t="str">
        <f t="shared" si="0"/>
        <v>IT Management___IT Vendor Management___Other</v>
      </c>
      <c r="B31" s="1">
        <v>30</v>
      </c>
      <c r="C31" s="5" t="s">
        <v>68</v>
      </c>
      <c r="D31" s="6" t="s">
        <v>147</v>
      </c>
      <c r="E31" s="6" t="s">
        <v>154</v>
      </c>
      <c r="F31" s="6" t="s">
        <v>45</v>
      </c>
      <c r="G31" s="6"/>
      <c r="H31" s="6" t="s">
        <v>155</v>
      </c>
      <c r="I31" s="6" t="s">
        <v>127</v>
      </c>
      <c r="J31" s="6" t="s">
        <v>108</v>
      </c>
      <c r="K31" s="8" t="s">
        <v>11</v>
      </c>
    </row>
    <row r="32" spans="1:11" s="8" customFormat="1" x14ac:dyDescent="0.35">
      <c r="A32" s="1" t="str">
        <f t="shared" si="0"/>
        <v>Network___LAN/WAN___Other</v>
      </c>
      <c r="B32" s="1">
        <v>31</v>
      </c>
      <c r="C32" s="5" t="s">
        <v>68</v>
      </c>
      <c r="D32" s="6" t="s">
        <v>156</v>
      </c>
      <c r="E32" s="6" t="s">
        <v>157</v>
      </c>
      <c r="F32" s="6" t="s">
        <v>45</v>
      </c>
      <c r="G32" s="6" t="s">
        <v>158</v>
      </c>
      <c r="H32" s="6" t="s">
        <v>159</v>
      </c>
      <c r="I32" s="6" t="s">
        <v>127</v>
      </c>
      <c r="J32" s="6" t="s">
        <v>128</v>
      </c>
      <c r="K32" s="8" t="s">
        <v>11</v>
      </c>
    </row>
    <row r="33" spans="1:11" s="8" customFormat="1" x14ac:dyDescent="0.35">
      <c r="A33" s="1" t="str">
        <f t="shared" si="0"/>
        <v>Network___LAN/WAN___Public Cloud</v>
      </c>
      <c r="B33" s="1">
        <v>32</v>
      </c>
      <c r="C33" s="5" t="s">
        <v>68</v>
      </c>
      <c r="D33" s="6" t="s">
        <v>156</v>
      </c>
      <c r="E33" s="6" t="s">
        <v>157</v>
      </c>
      <c r="F33" s="6" t="s">
        <v>81</v>
      </c>
      <c r="G33" s="6" t="s">
        <v>160</v>
      </c>
      <c r="H33" s="6" t="s">
        <v>161</v>
      </c>
      <c r="I33" s="6" t="s">
        <v>162</v>
      </c>
      <c r="J33" s="6" t="s">
        <v>128</v>
      </c>
      <c r="K33" s="8" t="s">
        <v>11</v>
      </c>
    </row>
    <row r="34" spans="1:11" s="8" customFormat="1" x14ac:dyDescent="0.35">
      <c r="A34" s="1" t="str">
        <f t="shared" ref="A34:A56" si="1">_xlfn.CONCAT(D34,"___",E34,"___",F34)</f>
        <v>Network___Transport___Other</v>
      </c>
      <c r="B34" s="1">
        <v>33</v>
      </c>
      <c r="C34" s="5" t="s">
        <v>68</v>
      </c>
      <c r="D34" s="6" t="s">
        <v>156</v>
      </c>
      <c r="E34" s="6" t="s">
        <v>163</v>
      </c>
      <c r="F34" s="6" t="s">
        <v>45</v>
      </c>
      <c r="G34" s="6" t="s">
        <v>164</v>
      </c>
      <c r="H34" s="6" t="s">
        <v>165</v>
      </c>
      <c r="I34" s="6" t="s">
        <v>127</v>
      </c>
      <c r="J34" s="6" t="s">
        <v>128</v>
      </c>
      <c r="K34" s="8" t="s">
        <v>11</v>
      </c>
    </row>
    <row r="35" spans="1:11" s="8" customFormat="1" x14ac:dyDescent="0.35">
      <c r="A35" s="1" t="str">
        <f t="shared" si="1"/>
        <v>Network___Transport___Public Cloud</v>
      </c>
      <c r="B35" s="1">
        <v>34</v>
      </c>
      <c r="C35" s="5" t="s">
        <v>68</v>
      </c>
      <c r="D35" s="6" t="s">
        <v>156</v>
      </c>
      <c r="E35" s="6" t="s">
        <v>163</v>
      </c>
      <c r="F35" s="6" t="s">
        <v>81</v>
      </c>
      <c r="G35" s="6" t="s">
        <v>160</v>
      </c>
      <c r="H35" s="6" t="s">
        <v>161</v>
      </c>
      <c r="I35" s="6" t="s">
        <v>162</v>
      </c>
      <c r="J35" s="6" t="s">
        <v>128</v>
      </c>
      <c r="K35" s="8" t="s">
        <v>11</v>
      </c>
    </row>
    <row r="36" spans="1:11" s="8" customFormat="1" x14ac:dyDescent="0.35">
      <c r="A36" s="1" t="str">
        <f t="shared" si="1"/>
        <v>Network___Voice___Other</v>
      </c>
      <c r="B36" s="1">
        <v>35</v>
      </c>
      <c r="C36" s="5" t="s">
        <v>68</v>
      </c>
      <c r="D36" s="6" t="s">
        <v>156</v>
      </c>
      <c r="E36" s="6" t="s">
        <v>166</v>
      </c>
      <c r="F36" s="6" t="s">
        <v>45</v>
      </c>
      <c r="G36" s="6"/>
      <c r="H36" s="6" t="s">
        <v>167</v>
      </c>
      <c r="I36" s="6" t="s">
        <v>168</v>
      </c>
      <c r="J36" s="6" t="s">
        <v>128</v>
      </c>
      <c r="K36" s="8" t="s">
        <v>11</v>
      </c>
    </row>
    <row r="37" spans="1:11" s="8" customFormat="1" x14ac:dyDescent="0.35">
      <c r="A37" s="1" t="str">
        <f t="shared" si="1"/>
        <v>Output___Central Print___Other</v>
      </c>
      <c r="B37" s="1">
        <v>36</v>
      </c>
      <c r="C37" s="5" t="s">
        <v>68</v>
      </c>
      <c r="D37" s="6" t="s">
        <v>169</v>
      </c>
      <c r="E37" s="6" t="s">
        <v>170</v>
      </c>
      <c r="F37" s="6" t="s">
        <v>45</v>
      </c>
      <c r="G37" s="6"/>
      <c r="H37" s="6" t="s">
        <v>171</v>
      </c>
      <c r="I37" s="6" t="s">
        <v>172</v>
      </c>
      <c r="J37" s="6" t="s">
        <v>77</v>
      </c>
      <c r="K37" s="8" t="s">
        <v>11</v>
      </c>
    </row>
    <row r="38" spans="1:11" s="8" customFormat="1" x14ac:dyDescent="0.35">
      <c r="A38" s="1" t="str">
        <f t="shared" si="1"/>
        <v>Platform___Database___Other</v>
      </c>
      <c r="B38" s="1">
        <v>37</v>
      </c>
      <c r="C38" s="5" t="s">
        <v>68</v>
      </c>
      <c r="D38" s="6" t="s">
        <v>173</v>
      </c>
      <c r="E38" s="6" t="s">
        <v>174</v>
      </c>
      <c r="F38" s="6" t="s">
        <v>45</v>
      </c>
      <c r="G38" s="6" t="s">
        <v>174</v>
      </c>
      <c r="H38" s="6" t="s">
        <v>175</v>
      </c>
      <c r="I38" s="6" t="s">
        <v>176</v>
      </c>
      <c r="J38" s="6" t="s">
        <v>77</v>
      </c>
      <c r="K38" s="8" t="s">
        <v>11</v>
      </c>
    </row>
    <row r="39" spans="1:11" s="8" customFormat="1" x14ac:dyDescent="0.35">
      <c r="A39" s="1" t="str">
        <f t="shared" si="1"/>
        <v>Platform___Database___Public Cloud</v>
      </c>
      <c r="B39" s="1">
        <v>38</v>
      </c>
      <c r="C39" s="5" t="s">
        <v>68</v>
      </c>
      <c r="D39" s="6" t="s">
        <v>173</v>
      </c>
      <c r="E39" s="6" t="s">
        <v>174</v>
      </c>
      <c r="F39" s="6" t="s">
        <v>81</v>
      </c>
      <c r="G39" s="6" t="s">
        <v>177</v>
      </c>
      <c r="H39" s="6" t="s">
        <v>178</v>
      </c>
      <c r="I39" s="6" t="s">
        <v>179</v>
      </c>
      <c r="J39" s="6" t="s">
        <v>77</v>
      </c>
      <c r="K39" s="8" t="s">
        <v>11</v>
      </c>
    </row>
    <row r="40" spans="1:11" s="8" customFormat="1" x14ac:dyDescent="0.35">
      <c r="A40" s="1" t="str">
        <f t="shared" si="1"/>
        <v>Platform___Mainframe Database___Other</v>
      </c>
      <c r="B40" s="1">
        <v>39</v>
      </c>
      <c r="C40" s="5" t="s">
        <v>68</v>
      </c>
      <c r="D40" s="6" t="s">
        <v>173</v>
      </c>
      <c r="E40" s="6" t="s">
        <v>180</v>
      </c>
      <c r="F40" s="6" t="s">
        <v>45</v>
      </c>
      <c r="G40" s="6"/>
      <c r="H40" s="6" t="s">
        <v>181</v>
      </c>
      <c r="I40" s="6" t="s">
        <v>182</v>
      </c>
      <c r="J40" s="6" t="s">
        <v>77</v>
      </c>
      <c r="K40" s="8" t="s">
        <v>11</v>
      </c>
    </row>
    <row r="41" spans="1:11" s="8" customFormat="1" x14ac:dyDescent="0.35">
      <c r="A41" s="1" t="str">
        <f t="shared" si="1"/>
        <v>Platform___Mainframe Middleware___Other</v>
      </c>
      <c r="B41" s="1">
        <v>40</v>
      </c>
      <c r="C41" s="5" t="s">
        <v>68</v>
      </c>
      <c r="D41" s="6" t="s">
        <v>173</v>
      </c>
      <c r="E41" s="6" t="s">
        <v>183</v>
      </c>
      <c r="F41" s="6" t="s">
        <v>45</v>
      </c>
      <c r="G41" s="6"/>
      <c r="H41" s="6" t="s">
        <v>184</v>
      </c>
      <c r="I41" s="6" t="s">
        <v>185</v>
      </c>
      <c r="J41" s="6" t="s">
        <v>77</v>
      </c>
      <c r="K41" s="8" t="s">
        <v>11</v>
      </c>
    </row>
    <row r="42" spans="1:11" s="8" customFormat="1" x14ac:dyDescent="0.35">
      <c r="A42" s="1" t="str">
        <f t="shared" si="1"/>
        <v>Platform___Middleware___Other</v>
      </c>
      <c r="B42" s="1">
        <v>41</v>
      </c>
      <c r="C42" s="5" t="s">
        <v>68</v>
      </c>
      <c r="D42" s="6" t="s">
        <v>173</v>
      </c>
      <c r="E42" s="6" t="s">
        <v>186</v>
      </c>
      <c r="F42" s="6" t="s">
        <v>45</v>
      </c>
      <c r="G42" s="6"/>
      <c r="H42" s="6" t="s">
        <v>187</v>
      </c>
      <c r="I42" s="6" t="s">
        <v>185</v>
      </c>
      <c r="J42" s="6" t="s">
        <v>77</v>
      </c>
      <c r="K42" s="8" t="s">
        <v>11</v>
      </c>
    </row>
    <row r="43" spans="1:11" s="8" customFormat="1" x14ac:dyDescent="0.35">
      <c r="A43" s="1" t="str">
        <f t="shared" si="1"/>
        <v>Platform___Middleware___Public Cloud</v>
      </c>
      <c r="B43" s="1">
        <v>42</v>
      </c>
      <c r="C43" s="5" t="s">
        <v>68</v>
      </c>
      <c r="D43" s="6" t="s">
        <v>173</v>
      </c>
      <c r="E43" s="6" t="s">
        <v>186</v>
      </c>
      <c r="F43" s="6" t="s">
        <v>81</v>
      </c>
      <c r="G43" s="6" t="s">
        <v>188</v>
      </c>
      <c r="H43" s="6" t="s">
        <v>189</v>
      </c>
      <c r="I43" s="6" t="s">
        <v>190</v>
      </c>
      <c r="J43" s="6" t="s">
        <v>77</v>
      </c>
      <c r="K43" s="8" t="s">
        <v>11</v>
      </c>
    </row>
    <row r="44" spans="1:11" s="8" customFormat="1" x14ac:dyDescent="0.35">
      <c r="A44" s="1" t="str">
        <f t="shared" si="1"/>
        <v>Platform___Container Orchestration___Other</v>
      </c>
      <c r="B44" s="1">
        <v>43</v>
      </c>
      <c r="C44" s="5" t="s">
        <v>68</v>
      </c>
      <c r="D44" s="6" t="s">
        <v>173</v>
      </c>
      <c r="E44" s="15" t="s">
        <v>191</v>
      </c>
      <c r="F44" s="15" t="s">
        <v>45</v>
      </c>
      <c r="G44" s="15"/>
      <c r="H44" s="15" t="s">
        <v>192</v>
      </c>
      <c r="I44" s="15" t="s">
        <v>193</v>
      </c>
      <c r="J44" s="15" t="s">
        <v>77</v>
      </c>
      <c r="K44" s="16" t="s">
        <v>194</v>
      </c>
    </row>
    <row r="45" spans="1:11" s="8" customFormat="1" x14ac:dyDescent="0.35">
      <c r="A45" s="1" t="str">
        <f t="shared" si="1"/>
        <v>Platform___Big Data___Other</v>
      </c>
      <c r="B45" s="1">
        <v>44</v>
      </c>
      <c r="C45" s="5" t="s">
        <v>68</v>
      </c>
      <c r="D45" s="6" t="s">
        <v>173</v>
      </c>
      <c r="E45" s="15" t="s">
        <v>195</v>
      </c>
      <c r="F45" s="15" t="s">
        <v>45</v>
      </c>
      <c r="G45" s="15"/>
      <c r="H45" s="15" t="s">
        <v>196</v>
      </c>
      <c r="I45" s="15" t="s">
        <v>197</v>
      </c>
      <c r="J45" s="15" t="s">
        <v>77</v>
      </c>
      <c r="K45" s="16" t="s">
        <v>194</v>
      </c>
    </row>
    <row r="46" spans="1:11" s="8" customFormat="1" x14ac:dyDescent="0.35">
      <c r="A46" s="1" t="str">
        <f t="shared" si="1"/>
        <v>Security &amp; Compliance___Compliance___Other</v>
      </c>
      <c r="B46" s="1">
        <v>45</v>
      </c>
      <c r="C46" s="5" t="s">
        <v>68</v>
      </c>
      <c r="D46" s="6" t="s">
        <v>198</v>
      </c>
      <c r="E46" s="6" t="s">
        <v>199</v>
      </c>
      <c r="F46" s="6" t="s">
        <v>45</v>
      </c>
      <c r="G46" s="6"/>
      <c r="H46" s="6" t="s">
        <v>200</v>
      </c>
      <c r="I46" s="6" t="s">
        <v>201</v>
      </c>
      <c r="J46" s="6" t="s">
        <v>202</v>
      </c>
      <c r="K46" s="8" t="s">
        <v>11</v>
      </c>
    </row>
    <row r="47" spans="1:11" s="8" customFormat="1" x14ac:dyDescent="0.35">
      <c r="A47" s="1" t="str">
        <f t="shared" si="1"/>
        <v>Security &amp; Compliance___Disaster Recovery___Other</v>
      </c>
      <c r="B47" s="1">
        <v>46</v>
      </c>
      <c r="C47" s="5" t="s">
        <v>68</v>
      </c>
      <c r="D47" s="6" t="s">
        <v>198</v>
      </c>
      <c r="E47" s="6" t="s">
        <v>203</v>
      </c>
      <c r="F47" s="6" t="s">
        <v>45</v>
      </c>
      <c r="G47" s="6"/>
      <c r="H47" s="6" t="s">
        <v>204</v>
      </c>
      <c r="I47" s="6" t="s">
        <v>201</v>
      </c>
      <c r="J47" s="6" t="s">
        <v>108</v>
      </c>
      <c r="K47" s="8" t="s">
        <v>11</v>
      </c>
    </row>
    <row r="48" spans="1:11" s="8" customFormat="1" x14ac:dyDescent="0.35">
      <c r="A48" s="1" t="str">
        <f t="shared" si="1"/>
        <v>Security &amp; Compliance___Disaster Recovery___Public Cloud</v>
      </c>
      <c r="B48" s="1">
        <v>47</v>
      </c>
      <c r="C48" s="5" t="s">
        <v>68</v>
      </c>
      <c r="D48" s="6" t="s">
        <v>198</v>
      </c>
      <c r="E48" s="6" t="s">
        <v>203</v>
      </c>
      <c r="F48" s="6" t="s">
        <v>81</v>
      </c>
      <c r="G48" s="6" t="s">
        <v>205</v>
      </c>
      <c r="H48" s="6" t="s">
        <v>206</v>
      </c>
      <c r="I48" s="6" t="s">
        <v>101</v>
      </c>
      <c r="J48" s="6" t="s">
        <v>108</v>
      </c>
      <c r="K48" s="8" t="s">
        <v>11</v>
      </c>
    </row>
    <row r="49" spans="1:11" s="8" customFormat="1" x14ac:dyDescent="0.35">
      <c r="A49" s="1" t="str">
        <f t="shared" si="1"/>
        <v>Security &amp; Compliance___Security___Other</v>
      </c>
      <c r="B49" s="1">
        <v>48</v>
      </c>
      <c r="C49" s="5" t="s">
        <v>68</v>
      </c>
      <c r="D49" s="6" t="s">
        <v>198</v>
      </c>
      <c r="E49" s="6" t="s">
        <v>207</v>
      </c>
      <c r="F49" s="6" t="s">
        <v>45</v>
      </c>
      <c r="G49" s="6"/>
      <c r="H49" s="6" t="s">
        <v>208</v>
      </c>
      <c r="I49" s="6" t="s">
        <v>201</v>
      </c>
      <c r="J49" s="6" t="s">
        <v>202</v>
      </c>
      <c r="K49" s="8" t="s">
        <v>11</v>
      </c>
    </row>
    <row r="50" spans="1:11" s="8" customFormat="1" x14ac:dyDescent="0.35">
      <c r="A50" s="1" t="str">
        <f t="shared" si="1"/>
        <v>Security &amp; Compliance___Security___Public Cloud</v>
      </c>
      <c r="B50" s="1">
        <v>49</v>
      </c>
      <c r="C50" s="5" t="s">
        <v>68</v>
      </c>
      <c r="D50" s="6" t="s">
        <v>198</v>
      </c>
      <c r="E50" s="6" t="s">
        <v>207</v>
      </c>
      <c r="F50" s="6" t="s">
        <v>81</v>
      </c>
      <c r="G50" s="6" t="s">
        <v>209</v>
      </c>
      <c r="H50" s="6" t="s">
        <v>210</v>
      </c>
      <c r="I50" s="6" t="s">
        <v>114</v>
      </c>
      <c r="J50" s="6" t="s">
        <v>202</v>
      </c>
      <c r="K50" s="8" t="s">
        <v>11</v>
      </c>
    </row>
    <row r="51" spans="1:11" s="8" customFormat="1" x14ac:dyDescent="0.35">
      <c r="A51" s="1" t="str">
        <f t="shared" si="1"/>
        <v>Storage___Mainframe Offline Storage___Other</v>
      </c>
      <c r="B51" s="1">
        <v>50</v>
      </c>
      <c r="C51" s="5" t="s">
        <v>68</v>
      </c>
      <c r="D51" s="6" t="s">
        <v>211</v>
      </c>
      <c r="E51" s="6" t="s">
        <v>212</v>
      </c>
      <c r="F51" s="6" t="s">
        <v>45</v>
      </c>
      <c r="G51" s="6"/>
      <c r="H51" s="6" t="s">
        <v>213</v>
      </c>
      <c r="I51" s="6" t="s">
        <v>214</v>
      </c>
      <c r="J51" s="6" t="s">
        <v>215</v>
      </c>
      <c r="K51" s="8" t="s">
        <v>11</v>
      </c>
    </row>
    <row r="52" spans="1:11" s="8" customFormat="1" x14ac:dyDescent="0.35">
      <c r="A52" s="1" t="str">
        <f t="shared" si="1"/>
        <v>Storage___Mainframe Online Storage___Other</v>
      </c>
      <c r="B52" s="1">
        <v>51</v>
      </c>
      <c r="C52" s="5" t="s">
        <v>68</v>
      </c>
      <c r="D52" s="6" t="s">
        <v>211</v>
      </c>
      <c r="E52" s="6" t="s">
        <v>216</v>
      </c>
      <c r="F52" s="6" t="s">
        <v>45</v>
      </c>
      <c r="G52" s="6"/>
      <c r="H52" s="6" t="s">
        <v>217</v>
      </c>
      <c r="I52" s="6" t="s">
        <v>214</v>
      </c>
      <c r="J52" s="6" t="s">
        <v>215</v>
      </c>
      <c r="K52" s="8" t="s">
        <v>11</v>
      </c>
    </row>
    <row r="53" spans="1:11" s="8" customFormat="1" x14ac:dyDescent="0.35">
      <c r="A53" s="1" t="str">
        <f t="shared" si="1"/>
        <v>Storage___Offline Storage___Other</v>
      </c>
      <c r="B53" s="1">
        <v>52</v>
      </c>
      <c r="C53" s="5" t="s">
        <v>68</v>
      </c>
      <c r="D53" s="6" t="s">
        <v>211</v>
      </c>
      <c r="E53" s="6" t="s">
        <v>218</v>
      </c>
      <c r="F53" s="6" t="s">
        <v>45</v>
      </c>
      <c r="G53" s="6"/>
      <c r="H53" s="6" t="s">
        <v>219</v>
      </c>
      <c r="I53" s="6" t="s">
        <v>214</v>
      </c>
      <c r="J53" s="6" t="s">
        <v>215</v>
      </c>
      <c r="K53" s="8" t="s">
        <v>11</v>
      </c>
    </row>
    <row r="54" spans="1:11" s="8" customFormat="1" x14ac:dyDescent="0.35">
      <c r="A54" s="1" t="str">
        <f t="shared" si="1"/>
        <v>Storage___Offline Storage___Public Cloud</v>
      </c>
      <c r="B54" s="1">
        <v>53</v>
      </c>
      <c r="C54" s="5" t="s">
        <v>68</v>
      </c>
      <c r="D54" s="6" t="s">
        <v>211</v>
      </c>
      <c r="E54" s="6" t="s">
        <v>218</v>
      </c>
      <c r="F54" s="6" t="s">
        <v>81</v>
      </c>
      <c r="G54" s="6" t="s">
        <v>220</v>
      </c>
      <c r="H54" s="6" t="s">
        <v>221</v>
      </c>
      <c r="I54" s="6" t="s">
        <v>222</v>
      </c>
      <c r="J54" s="6" t="s">
        <v>215</v>
      </c>
      <c r="K54" s="8" t="s">
        <v>11</v>
      </c>
    </row>
    <row r="55" spans="1:11" s="8" customFormat="1" x14ac:dyDescent="0.35">
      <c r="A55" s="1" t="str">
        <f t="shared" si="1"/>
        <v>Storage___Online Storage___Other</v>
      </c>
      <c r="B55" s="1">
        <v>54</v>
      </c>
      <c r="C55" s="5" t="s">
        <v>68</v>
      </c>
      <c r="D55" s="6" t="s">
        <v>211</v>
      </c>
      <c r="E55" s="6" t="s">
        <v>223</v>
      </c>
      <c r="F55" s="6" t="s">
        <v>45</v>
      </c>
      <c r="G55" s="6"/>
      <c r="H55" s="6" t="s">
        <v>224</v>
      </c>
      <c r="I55" s="6" t="s">
        <v>214</v>
      </c>
      <c r="J55" s="6" t="s">
        <v>215</v>
      </c>
      <c r="K55" s="8" t="s">
        <v>11</v>
      </c>
    </row>
    <row r="56" spans="1:11" s="8" customFormat="1" x14ac:dyDescent="0.35">
      <c r="A56" s="1" t="str">
        <f t="shared" si="1"/>
        <v>Storage___Online Storage___Public Cloud</v>
      </c>
      <c r="B56" s="1">
        <v>55</v>
      </c>
      <c r="C56" s="5" t="s">
        <v>68</v>
      </c>
      <c r="D56" s="6" t="s">
        <v>211</v>
      </c>
      <c r="E56" s="6" t="s">
        <v>223</v>
      </c>
      <c r="F56" s="6" t="s">
        <v>81</v>
      </c>
      <c r="G56" s="6" t="s">
        <v>225</v>
      </c>
      <c r="H56" s="6" t="s">
        <v>226</v>
      </c>
      <c r="I56" s="6" t="s">
        <v>222</v>
      </c>
      <c r="J56" s="6" t="s">
        <v>215</v>
      </c>
      <c r="K56" s="8" t="s">
        <v>11</v>
      </c>
    </row>
    <row r="58" spans="1:11" x14ac:dyDescent="0.35">
      <c r="H58" s="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J122"/>
  <sheetViews>
    <sheetView topLeftCell="G1" zoomScaleNormal="100" workbookViewId="0">
      <selection activeCell="J18" sqref="J18"/>
    </sheetView>
  </sheetViews>
  <sheetFormatPr defaultColWidth="20.453125" defaultRowHeight="12.5" x14ac:dyDescent="0.35"/>
  <cols>
    <col min="1" max="1" width="80.36328125" style="8" bestFit="1" customWidth="1"/>
    <col min="2" max="2" width="19.453125" style="8" bestFit="1" customWidth="1"/>
    <col min="3" max="3" width="17.6328125" style="5" customWidth="1"/>
    <col min="4" max="4" width="25.36328125" style="8" bestFit="1" customWidth="1"/>
    <col min="5" max="5" width="26.453125" style="8" bestFit="1" customWidth="1"/>
    <col min="6" max="6" width="34.1796875" style="8" bestFit="1" customWidth="1"/>
    <col min="7" max="7" width="75.6328125" style="8" customWidth="1"/>
    <col min="8" max="9" width="40.453125" style="8" customWidth="1"/>
    <col min="10" max="10" width="30.453125" style="8" customWidth="1"/>
    <col min="11" max="16384" width="20.453125" style="8"/>
  </cols>
  <sheetData>
    <row r="1" spans="1:10" ht="13" x14ac:dyDescent="0.3">
      <c r="A1" s="18" t="s">
        <v>227</v>
      </c>
      <c r="B1" s="18" t="s">
        <v>228</v>
      </c>
      <c r="C1" s="9" t="s">
        <v>61</v>
      </c>
      <c r="D1" s="10" t="s">
        <v>229</v>
      </c>
      <c r="E1" s="10" t="s">
        <v>230</v>
      </c>
      <c r="F1" s="10" t="s">
        <v>231</v>
      </c>
      <c r="G1" s="10" t="s">
        <v>232</v>
      </c>
      <c r="H1" s="10" t="s">
        <v>233</v>
      </c>
      <c r="I1" s="10" t="s">
        <v>234</v>
      </c>
      <c r="J1" s="10" t="s">
        <v>6</v>
      </c>
    </row>
    <row r="2" spans="1:10" ht="14.5" x14ac:dyDescent="0.35">
      <c r="A2" s="6" t="str">
        <f t="shared" ref="A2:A33" si="0">_xlfn.CONCAT(D2,"____",E2,"___",F2)</f>
        <v>Delivery Services____Development___Design &amp; Development</v>
      </c>
      <c r="B2" s="6">
        <v>1</v>
      </c>
      <c r="C2" s="5" t="s">
        <v>68</v>
      </c>
      <c r="D2" s="6" t="s">
        <v>235</v>
      </c>
      <c r="E2" s="6" t="s">
        <v>236</v>
      </c>
      <c r="F2" s="6" t="s">
        <v>237</v>
      </c>
      <c r="G2" s="6" t="s">
        <v>238</v>
      </c>
      <c r="H2" s="6" t="s">
        <v>239</v>
      </c>
      <c r="I2" s="6"/>
      <c r="J2" s="6" t="s">
        <v>11</v>
      </c>
    </row>
    <row r="3" spans="1:10" ht="14.5" x14ac:dyDescent="0.35">
      <c r="A3" s="6" t="str">
        <f t="shared" si="0"/>
        <v xml:space="preserve">Delivery Services____Development___System Integration </v>
      </c>
      <c r="B3" s="6">
        <v>2</v>
      </c>
      <c r="C3" s="5" t="s">
        <v>68</v>
      </c>
      <c r="D3" s="6" t="s">
        <v>235</v>
      </c>
      <c r="E3" s="6" t="s">
        <v>236</v>
      </c>
      <c r="F3" s="6" t="s">
        <v>240</v>
      </c>
      <c r="G3" s="6" t="s">
        <v>241</v>
      </c>
      <c r="H3" s="6" t="s">
        <v>242</v>
      </c>
      <c r="I3" s="6"/>
      <c r="J3" s="6" t="s">
        <v>11</v>
      </c>
    </row>
    <row r="4" spans="1:10" ht="14.5" x14ac:dyDescent="0.35">
      <c r="A4" s="6" t="str">
        <f t="shared" si="0"/>
        <v>Delivery Services____Development___Modernization &amp; Migration</v>
      </c>
      <c r="B4" s="6">
        <v>3</v>
      </c>
      <c r="C4" s="5" t="s">
        <v>68</v>
      </c>
      <c r="D4" s="6" t="s">
        <v>235</v>
      </c>
      <c r="E4" s="6" t="s">
        <v>236</v>
      </c>
      <c r="F4" s="15" t="s">
        <v>243</v>
      </c>
      <c r="G4" s="15" t="s">
        <v>244</v>
      </c>
      <c r="H4" s="15" t="s">
        <v>245</v>
      </c>
      <c r="I4" s="15"/>
      <c r="J4" s="15" t="s">
        <v>246</v>
      </c>
    </row>
    <row r="5" spans="1:10" ht="14.5" x14ac:dyDescent="0.35">
      <c r="A5" s="6" t="str">
        <f t="shared" si="0"/>
        <v>Delivery Services____Development___Testing</v>
      </c>
      <c r="B5" s="6">
        <v>4</v>
      </c>
      <c r="C5" s="5" t="s">
        <v>68</v>
      </c>
      <c r="D5" s="6" t="s">
        <v>235</v>
      </c>
      <c r="E5" s="6" t="s">
        <v>236</v>
      </c>
      <c r="F5" s="6" t="s">
        <v>247</v>
      </c>
      <c r="G5" s="6" t="s">
        <v>248</v>
      </c>
      <c r="H5" s="6" t="s">
        <v>249</v>
      </c>
      <c r="I5" s="6"/>
      <c r="J5" s="6" t="s">
        <v>11</v>
      </c>
    </row>
    <row r="6" spans="1:10" ht="14.5" x14ac:dyDescent="0.35">
      <c r="A6" s="6" t="str">
        <f t="shared" si="0"/>
        <v>Delivery Services____Operations___Capacity Management</v>
      </c>
      <c r="B6" s="6">
        <v>5</v>
      </c>
      <c r="C6" s="5" t="s">
        <v>68</v>
      </c>
      <c r="D6" s="6" t="s">
        <v>235</v>
      </c>
      <c r="E6" s="6" t="s">
        <v>250</v>
      </c>
      <c r="F6" s="6" t="s">
        <v>251</v>
      </c>
      <c r="G6" s="6" t="s">
        <v>252</v>
      </c>
      <c r="H6" s="6" t="s">
        <v>253</v>
      </c>
      <c r="I6" s="6"/>
      <c r="J6" s="6" t="s">
        <v>11</v>
      </c>
    </row>
    <row r="7" spans="1:10" ht="14.5" x14ac:dyDescent="0.35">
      <c r="A7" s="6" t="str">
        <f t="shared" si="0"/>
        <v>Delivery Services____Operations___Deployment &amp; Administration</v>
      </c>
      <c r="B7" s="6">
        <v>6</v>
      </c>
      <c r="C7" s="5" t="s">
        <v>68</v>
      </c>
      <c r="D7" s="6" t="s">
        <v>235</v>
      </c>
      <c r="E7" s="6" t="s">
        <v>250</v>
      </c>
      <c r="F7" s="6" t="s">
        <v>254</v>
      </c>
      <c r="G7" s="6" t="s">
        <v>255</v>
      </c>
      <c r="H7" s="6" t="s">
        <v>256</v>
      </c>
      <c r="I7" s="6"/>
      <c r="J7" s="6" t="s">
        <v>11</v>
      </c>
    </row>
    <row r="8" spans="1:10" ht="14.5" x14ac:dyDescent="0.35">
      <c r="A8" s="6" t="str">
        <f t="shared" si="0"/>
        <v>Delivery Services____Operations___Event Management</v>
      </c>
      <c r="B8" s="6">
        <v>7</v>
      </c>
      <c r="C8" s="5" t="s">
        <v>68</v>
      </c>
      <c r="D8" s="6" t="s">
        <v>235</v>
      </c>
      <c r="E8" s="6" t="s">
        <v>250</v>
      </c>
      <c r="F8" s="6" t="s">
        <v>257</v>
      </c>
      <c r="G8" s="6" t="s">
        <v>258</v>
      </c>
      <c r="H8" s="6" t="s">
        <v>259</v>
      </c>
      <c r="I8" s="6"/>
      <c r="J8" s="6" t="s">
        <v>11</v>
      </c>
    </row>
    <row r="9" spans="1:10" ht="14.5" x14ac:dyDescent="0.35">
      <c r="A9" s="6" t="str">
        <f t="shared" si="0"/>
        <v>Delivery Services____Operations___IT Service Management</v>
      </c>
      <c r="B9" s="6">
        <v>8</v>
      </c>
      <c r="C9" s="5" t="s">
        <v>68</v>
      </c>
      <c r="D9" s="6" t="s">
        <v>235</v>
      </c>
      <c r="E9" s="6" t="s">
        <v>250</v>
      </c>
      <c r="F9" s="6" t="s">
        <v>115</v>
      </c>
      <c r="G9" s="6" t="s">
        <v>260</v>
      </c>
      <c r="H9" s="6" t="s">
        <v>261</v>
      </c>
      <c r="I9" s="6"/>
      <c r="J9" s="6" t="s">
        <v>11</v>
      </c>
    </row>
    <row r="10" spans="1:10" ht="14.5" x14ac:dyDescent="0.35">
      <c r="A10" s="6" t="str">
        <f t="shared" si="0"/>
        <v>Delivery Services____Operations___Scheduling</v>
      </c>
      <c r="B10" s="6">
        <v>9</v>
      </c>
      <c r="C10" s="5" t="s">
        <v>68</v>
      </c>
      <c r="D10" s="6" t="s">
        <v>235</v>
      </c>
      <c r="E10" s="6" t="s">
        <v>250</v>
      </c>
      <c r="F10" s="6" t="s">
        <v>262</v>
      </c>
      <c r="G10" s="6" t="s">
        <v>263</v>
      </c>
      <c r="H10" s="6" t="s">
        <v>264</v>
      </c>
      <c r="I10" s="6"/>
      <c r="J10" s="6" t="s">
        <v>11</v>
      </c>
    </row>
    <row r="11" spans="1:10" ht="14.5" x14ac:dyDescent="0.35">
      <c r="A11" s="6" t="str">
        <f t="shared" si="0"/>
        <v>Delivery Services____Security &amp; Compliance___Business Continuity &amp; Disaster Recovery</v>
      </c>
      <c r="B11" s="6">
        <v>10</v>
      </c>
      <c r="C11" s="5" t="s">
        <v>68</v>
      </c>
      <c r="D11" s="6" t="s">
        <v>235</v>
      </c>
      <c r="E11" s="6" t="s">
        <v>198</v>
      </c>
      <c r="F11" s="6" t="s">
        <v>265</v>
      </c>
      <c r="G11" s="6" t="s">
        <v>266</v>
      </c>
      <c r="H11" s="6" t="s">
        <v>267</v>
      </c>
      <c r="I11" s="6"/>
      <c r="J11" s="6" t="s">
        <v>11</v>
      </c>
    </row>
    <row r="12" spans="1:10" ht="14.5" x14ac:dyDescent="0.35">
      <c r="A12" s="6" t="str">
        <f t="shared" si="0"/>
        <v>Delivery Services____Security &amp; Compliance___Governance, Risk &amp; Compliance</v>
      </c>
      <c r="B12" s="6">
        <v>11</v>
      </c>
      <c r="C12" s="5" t="s">
        <v>68</v>
      </c>
      <c r="D12" s="6" t="s">
        <v>235</v>
      </c>
      <c r="E12" s="6" t="s">
        <v>198</v>
      </c>
      <c r="F12" s="6" t="s">
        <v>268</v>
      </c>
      <c r="G12" s="6" t="s">
        <v>269</v>
      </c>
      <c r="H12" s="6" t="s">
        <v>270</v>
      </c>
      <c r="I12" s="6"/>
      <c r="J12" s="6" t="s">
        <v>11</v>
      </c>
    </row>
    <row r="13" spans="1:10" ht="14.5" x14ac:dyDescent="0.35">
      <c r="A13" s="6" t="str">
        <f t="shared" si="0"/>
        <v>Delivery Services____Security &amp; Compliance___Identity &amp; Access Management</v>
      </c>
      <c r="B13" s="6">
        <v>12</v>
      </c>
      <c r="C13" s="5" t="s">
        <v>68</v>
      </c>
      <c r="D13" s="6" t="s">
        <v>235</v>
      </c>
      <c r="E13" s="6" t="s">
        <v>198</v>
      </c>
      <c r="F13" s="6" t="s">
        <v>271</v>
      </c>
      <c r="G13" s="6" t="s">
        <v>272</v>
      </c>
      <c r="H13" s="6"/>
      <c r="I13" s="6"/>
      <c r="J13" s="6" t="s">
        <v>11</v>
      </c>
    </row>
    <row r="14" spans="1:10" ht="14.5" x14ac:dyDescent="0.35">
      <c r="A14" s="6" t="str">
        <f t="shared" si="0"/>
        <v>Delivery Services____Security &amp; Compliance___Security Awareness</v>
      </c>
      <c r="B14" s="6">
        <v>13</v>
      </c>
      <c r="C14" s="5" t="s">
        <v>68</v>
      </c>
      <c r="D14" s="6" t="s">
        <v>235</v>
      </c>
      <c r="E14" s="6" t="s">
        <v>198</v>
      </c>
      <c r="F14" s="6" t="s">
        <v>273</v>
      </c>
      <c r="G14" s="6" t="s">
        <v>274</v>
      </c>
      <c r="H14" s="6"/>
      <c r="I14" s="6"/>
      <c r="J14" s="6" t="s">
        <v>11</v>
      </c>
    </row>
    <row r="15" spans="1:10" ht="14.5" x14ac:dyDescent="0.35">
      <c r="A15" s="6" t="str">
        <f t="shared" si="0"/>
        <v>Delivery Services____Security &amp; Compliance___Cyber Security &amp; Incident Response</v>
      </c>
      <c r="B15" s="6">
        <v>14</v>
      </c>
      <c r="C15" s="5" t="s">
        <v>68</v>
      </c>
      <c r="D15" s="6" t="s">
        <v>235</v>
      </c>
      <c r="E15" s="6" t="s">
        <v>198</v>
      </c>
      <c r="F15" s="6" t="s">
        <v>275</v>
      </c>
      <c r="G15" s="6" t="s">
        <v>276</v>
      </c>
      <c r="H15" s="6"/>
      <c r="I15" s="6"/>
      <c r="J15" s="6" t="s">
        <v>11</v>
      </c>
    </row>
    <row r="16" spans="1:10" ht="14.5" x14ac:dyDescent="0.35">
      <c r="A16" s="6" t="str">
        <f t="shared" si="0"/>
        <v>Delivery Services____Security &amp; Compliance___Threat &amp; Vulnerability Management</v>
      </c>
      <c r="B16" s="6">
        <v>15</v>
      </c>
      <c r="C16" s="5" t="s">
        <v>68</v>
      </c>
      <c r="D16" s="6" t="s">
        <v>235</v>
      </c>
      <c r="E16" s="6" t="s">
        <v>198</v>
      </c>
      <c r="F16" s="6" t="s">
        <v>277</v>
      </c>
      <c r="G16" s="6" t="s">
        <v>278</v>
      </c>
      <c r="H16" s="6"/>
      <c r="I16" s="6"/>
      <c r="J16" s="6" t="s">
        <v>11</v>
      </c>
    </row>
    <row r="17" spans="1:10" ht="14.5" x14ac:dyDescent="0.35">
      <c r="A17" s="6" t="str">
        <f t="shared" si="0"/>
        <v>Delivery Services____Security &amp; Compliance___Data Privacy &amp; Security</v>
      </c>
      <c r="B17" s="6">
        <v>16</v>
      </c>
      <c r="C17" s="5" t="s">
        <v>68</v>
      </c>
      <c r="D17" s="6" t="s">
        <v>235</v>
      </c>
      <c r="E17" s="6" t="s">
        <v>198</v>
      </c>
      <c r="F17" s="6" t="s">
        <v>279</v>
      </c>
      <c r="G17" s="6" t="s">
        <v>280</v>
      </c>
      <c r="H17" s="6"/>
      <c r="I17" s="6"/>
      <c r="J17" s="6" t="s">
        <v>11</v>
      </c>
    </row>
    <row r="18" spans="1:10" ht="14.5" x14ac:dyDescent="0.35">
      <c r="A18" s="6" t="str">
        <f t="shared" si="0"/>
        <v>Delivery Services____Strategy &amp; Planning___Business Solution Consulting</v>
      </c>
      <c r="B18" s="6">
        <v>17</v>
      </c>
      <c r="C18" s="5" t="s">
        <v>68</v>
      </c>
      <c r="D18" s="6" t="s">
        <v>235</v>
      </c>
      <c r="E18" s="6" t="s">
        <v>281</v>
      </c>
      <c r="F18" s="6" t="s">
        <v>282</v>
      </c>
      <c r="G18" s="6" t="s">
        <v>283</v>
      </c>
      <c r="H18" s="6" t="s">
        <v>284</v>
      </c>
      <c r="I18" s="6"/>
      <c r="J18" s="6" t="s">
        <v>11</v>
      </c>
    </row>
    <row r="19" spans="1:10" ht="14.5" x14ac:dyDescent="0.35">
      <c r="A19" s="6" t="str">
        <f t="shared" si="0"/>
        <v>Delivery Services____Strategy &amp; Planning___Enterprise Architecture</v>
      </c>
      <c r="B19" s="6">
        <v>18</v>
      </c>
      <c r="C19" s="5" t="s">
        <v>68</v>
      </c>
      <c r="D19" s="6" t="s">
        <v>235</v>
      </c>
      <c r="E19" s="6" t="s">
        <v>281</v>
      </c>
      <c r="F19" s="6" t="s">
        <v>148</v>
      </c>
      <c r="G19" s="6" t="s">
        <v>285</v>
      </c>
      <c r="H19" s="6" t="s">
        <v>286</v>
      </c>
      <c r="I19" s="6"/>
      <c r="J19" s="6" t="s">
        <v>11</v>
      </c>
    </row>
    <row r="20" spans="1:10" ht="14.5" x14ac:dyDescent="0.35">
      <c r="A20" s="6" t="str">
        <f t="shared" si="0"/>
        <v>Delivery Services____Strategy &amp; Planning___Innovation &amp; Ideation</v>
      </c>
      <c r="B20" s="6">
        <v>19</v>
      </c>
      <c r="C20" s="5" t="s">
        <v>68</v>
      </c>
      <c r="D20" s="6" t="s">
        <v>235</v>
      </c>
      <c r="E20" s="6" t="s">
        <v>281</v>
      </c>
      <c r="F20" s="6" t="s">
        <v>287</v>
      </c>
      <c r="G20" s="6" t="s">
        <v>288</v>
      </c>
      <c r="H20" s="6" t="s">
        <v>289</v>
      </c>
      <c r="I20" s="6"/>
      <c r="J20" s="6" t="s">
        <v>11</v>
      </c>
    </row>
    <row r="21" spans="1:10" ht="14.5" x14ac:dyDescent="0.35">
      <c r="A21" s="6" t="str">
        <f t="shared" si="0"/>
        <v>Delivery Services____Strategy &amp; Planning___IT Vendor Management</v>
      </c>
      <c r="B21" s="6">
        <v>20</v>
      </c>
      <c r="C21" s="5" t="s">
        <v>68</v>
      </c>
      <c r="D21" s="6" t="s">
        <v>235</v>
      </c>
      <c r="E21" s="6" t="s">
        <v>281</v>
      </c>
      <c r="F21" s="6" t="s">
        <v>290</v>
      </c>
      <c r="G21" s="6" t="s">
        <v>291</v>
      </c>
      <c r="H21" s="6" t="s">
        <v>292</v>
      </c>
      <c r="I21" s="6"/>
      <c r="J21" s="6" t="s">
        <v>11</v>
      </c>
    </row>
    <row r="22" spans="1:10" ht="14.5" x14ac:dyDescent="0.35">
      <c r="A22" s="6" t="str">
        <f t="shared" si="0"/>
        <v>Delivery Services____Strategy &amp; Planning___Program, Product &amp; Project Management</v>
      </c>
      <c r="B22" s="6">
        <v>21</v>
      </c>
      <c r="C22" s="5" t="s">
        <v>68</v>
      </c>
      <c r="D22" s="6" t="s">
        <v>235</v>
      </c>
      <c r="E22" s="6" t="s">
        <v>281</v>
      </c>
      <c r="F22" s="6" t="s">
        <v>122</v>
      </c>
      <c r="G22" s="6" t="s">
        <v>293</v>
      </c>
      <c r="H22" s="6" t="s">
        <v>294</v>
      </c>
      <c r="I22" s="6"/>
      <c r="J22" s="6" t="s">
        <v>11</v>
      </c>
    </row>
    <row r="23" spans="1:10" ht="14.5" x14ac:dyDescent="0.35">
      <c r="A23" s="6" t="str">
        <f t="shared" si="0"/>
        <v>Delivery Services____Strategy &amp; Planning___Technology Business Management</v>
      </c>
      <c r="B23" s="6">
        <v>22</v>
      </c>
      <c r="C23" s="5" t="s">
        <v>68</v>
      </c>
      <c r="D23" s="6" t="s">
        <v>235</v>
      </c>
      <c r="E23" s="6" t="s">
        <v>281</v>
      </c>
      <c r="F23" s="6" t="s">
        <v>295</v>
      </c>
      <c r="G23" s="6" t="s">
        <v>296</v>
      </c>
      <c r="H23" s="6" t="s">
        <v>297</v>
      </c>
      <c r="I23" s="6"/>
      <c r="J23" s="6" t="s">
        <v>11</v>
      </c>
    </row>
    <row r="24" spans="1:10" ht="14.5" x14ac:dyDescent="0.35">
      <c r="A24" s="6" t="str">
        <f t="shared" si="0"/>
        <v>Delivery Services____Support___Application Support</v>
      </c>
      <c r="B24" s="6">
        <v>23</v>
      </c>
      <c r="C24" s="5" t="s">
        <v>68</v>
      </c>
      <c r="D24" s="6" t="s">
        <v>235</v>
      </c>
      <c r="E24" s="6" t="s">
        <v>298</v>
      </c>
      <c r="F24" s="6" t="s">
        <v>299</v>
      </c>
      <c r="G24" s="6" t="s">
        <v>300</v>
      </c>
      <c r="H24" s="6" t="s">
        <v>301</v>
      </c>
      <c r="I24" s="6"/>
      <c r="J24" s="6" t="s">
        <v>11</v>
      </c>
    </row>
    <row r="25" spans="1:10" ht="14.5" x14ac:dyDescent="0.35">
      <c r="A25" s="6" t="str">
        <f t="shared" si="0"/>
        <v>Delivery Services____Support___Central Print</v>
      </c>
      <c r="B25" s="6">
        <v>24</v>
      </c>
      <c r="C25" s="5" t="s">
        <v>68</v>
      </c>
      <c r="D25" s="6" t="s">
        <v>235</v>
      </c>
      <c r="E25" s="6" t="s">
        <v>298</v>
      </c>
      <c r="F25" s="6" t="s">
        <v>170</v>
      </c>
      <c r="G25" s="6" t="s">
        <v>302</v>
      </c>
      <c r="H25" s="6" t="s">
        <v>303</v>
      </c>
      <c r="I25" s="6"/>
      <c r="J25" s="6" t="s">
        <v>11</v>
      </c>
    </row>
    <row r="26" spans="1:10" ht="14.5" x14ac:dyDescent="0.35">
      <c r="A26" s="6" t="str">
        <f t="shared" si="0"/>
        <v>Delivery Services____Support___IT Training</v>
      </c>
      <c r="B26" s="6">
        <v>25</v>
      </c>
      <c r="C26" s="5" t="s">
        <v>68</v>
      </c>
      <c r="D26" s="6" t="s">
        <v>235</v>
      </c>
      <c r="E26" s="6" t="s">
        <v>298</v>
      </c>
      <c r="F26" s="6" t="s">
        <v>304</v>
      </c>
      <c r="G26" s="6" t="s">
        <v>305</v>
      </c>
      <c r="H26" s="6" t="s">
        <v>306</v>
      </c>
      <c r="I26" s="6"/>
      <c r="J26" s="6" t="s">
        <v>11</v>
      </c>
    </row>
    <row r="27" spans="1:10" ht="14.5" x14ac:dyDescent="0.35">
      <c r="A27" s="6" t="str">
        <f t="shared" si="0"/>
        <v>Delivery Services____Support___Service Desk</v>
      </c>
      <c r="B27" s="6">
        <v>26</v>
      </c>
      <c r="C27" s="5" t="s">
        <v>68</v>
      </c>
      <c r="D27" s="6" t="s">
        <v>235</v>
      </c>
      <c r="E27" s="6" t="s">
        <v>298</v>
      </c>
      <c r="F27" s="6" t="s">
        <v>307</v>
      </c>
      <c r="G27" s="6" t="s">
        <v>308</v>
      </c>
      <c r="H27" s="6" t="s">
        <v>309</v>
      </c>
      <c r="I27" s="6"/>
      <c r="J27" s="6" t="s">
        <v>11</v>
      </c>
    </row>
    <row r="28" spans="1:10" ht="14.5" x14ac:dyDescent="0.35">
      <c r="A28" s="6" t="str">
        <f t="shared" si="0"/>
        <v xml:space="preserve">End User Services____Client Computing___Bring Your Own Device </v>
      </c>
      <c r="B28" s="6">
        <v>27</v>
      </c>
      <c r="C28" s="5" t="s">
        <v>68</v>
      </c>
      <c r="D28" s="6" t="s">
        <v>310</v>
      </c>
      <c r="E28" s="6" t="s">
        <v>311</v>
      </c>
      <c r="F28" s="6" t="s">
        <v>312</v>
      </c>
      <c r="G28" s="6" t="s">
        <v>313</v>
      </c>
      <c r="H28" s="6" t="s">
        <v>314</v>
      </c>
      <c r="I28" s="6"/>
      <c r="J28" s="6" t="s">
        <v>11</v>
      </c>
    </row>
    <row r="29" spans="1:10" ht="14.5" x14ac:dyDescent="0.35">
      <c r="A29" s="6" t="str">
        <f t="shared" si="0"/>
        <v>End User Services____Client Computing___Computer</v>
      </c>
      <c r="B29" s="6">
        <v>28</v>
      </c>
      <c r="C29" s="5" t="s">
        <v>68</v>
      </c>
      <c r="D29" s="6" t="s">
        <v>310</v>
      </c>
      <c r="E29" s="6" t="s">
        <v>311</v>
      </c>
      <c r="F29" s="6" t="s">
        <v>315</v>
      </c>
      <c r="G29" s="6" t="s">
        <v>316</v>
      </c>
      <c r="H29" s="6" t="s">
        <v>317</v>
      </c>
      <c r="I29" s="6" t="s">
        <v>318</v>
      </c>
      <c r="J29" s="6" t="s">
        <v>11</v>
      </c>
    </row>
    <row r="30" spans="1:10" ht="14.5" x14ac:dyDescent="0.35">
      <c r="A30" s="6" t="str">
        <f t="shared" si="0"/>
        <v>End User Services____Client Computing___Mobile</v>
      </c>
      <c r="B30" s="6">
        <v>29</v>
      </c>
      <c r="C30" s="5" t="s">
        <v>68</v>
      </c>
      <c r="D30" s="6" t="s">
        <v>310</v>
      </c>
      <c r="E30" s="6" t="s">
        <v>311</v>
      </c>
      <c r="F30" s="6" t="s">
        <v>319</v>
      </c>
      <c r="G30" s="6" t="s">
        <v>320</v>
      </c>
      <c r="H30" s="6" t="s">
        <v>321</v>
      </c>
      <c r="I30" s="6" t="s">
        <v>322</v>
      </c>
      <c r="J30" s="6" t="s">
        <v>11</v>
      </c>
    </row>
    <row r="31" spans="1:10" ht="14.5" x14ac:dyDescent="0.35">
      <c r="A31" s="6" t="str">
        <f t="shared" si="0"/>
        <v>End User Services____Client Computing___Virtual Client</v>
      </c>
      <c r="B31" s="6">
        <v>30</v>
      </c>
      <c r="C31" s="5" t="s">
        <v>68</v>
      </c>
      <c r="D31" s="6" t="s">
        <v>310</v>
      </c>
      <c r="E31" s="6" t="s">
        <v>311</v>
      </c>
      <c r="F31" s="6" t="s">
        <v>323</v>
      </c>
      <c r="G31" s="6" t="s">
        <v>324</v>
      </c>
      <c r="H31" s="6" t="s">
        <v>325</v>
      </c>
      <c r="I31" s="6"/>
      <c r="J31" s="6" t="s">
        <v>11</v>
      </c>
    </row>
    <row r="32" spans="1:10" ht="14.5" x14ac:dyDescent="0.35">
      <c r="A32" s="6" t="str">
        <f t="shared" si="0"/>
        <v>End User Services____Communication &amp; Collaboration___Collaboration</v>
      </c>
      <c r="B32" s="6">
        <v>31</v>
      </c>
      <c r="C32" s="5" t="s">
        <v>68</v>
      </c>
      <c r="D32" s="6" t="s">
        <v>310</v>
      </c>
      <c r="E32" s="6" t="s">
        <v>326</v>
      </c>
      <c r="F32" s="6" t="s">
        <v>327</v>
      </c>
      <c r="G32" s="6" t="s">
        <v>328</v>
      </c>
      <c r="H32" s="6" t="s">
        <v>329</v>
      </c>
      <c r="I32" s="6" t="s">
        <v>330</v>
      </c>
      <c r="J32" s="6" t="s">
        <v>11</v>
      </c>
    </row>
    <row r="33" spans="1:10" ht="14.5" x14ac:dyDescent="0.35">
      <c r="A33" s="6" t="str">
        <f t="shared" si="0"/>
        <v>End User Services____Communication &amp; Collaboration___Communication</v>
      </c>
      <c r="B33" s="6">
        <v>32</v>
      </c>
      <c r="C33" s="5" t="s">
        <v>68</v>
      </c>
      <c r="D33" s="6" t="s">
        <v>310</v>
      </c>
      <c r="E33" s="6" t="s">
        <v>326</v>
      </c>
      <c r="F33" s="6" t="s">
        <v>331</v>
      </c>
      <c r="G33" s="6" t="s">
        <v>332</v>
      </c>
      <c r="H33" s="6" t="s">
        <v>333</v>
      </c>
      <c r="I33" s="6" t="s">
        <v>334</v>
      </c>
      <c r="J33" s="6" t="s">
        <v>11</v>
      </c>
    </row>
    <row r="34" spans="1:10" ht="14.5" x14ac:dyDescent="0.35">
      <c r="A34" s="6" t="str">
        <f t="shared" ref="A34:A65" si="1">_xlfn.CONCAT(D34,"____",E34,"___",F34)</f>
        <v>End User Services____Communication &amp; Collaboration___Print</v>
      </c>
      <c r="B34" s="6">
        <v>33</v>
      </c>
      <c r="C34" s="5" t="s">
        <v>68</v>
      </c>
      <c r="D34" s="6" t="s">
        <v>310</v>
      </c>
      <c r="E34" s="6" t="s">
        <v>326</v>
      </c>
      <c r="F34" s="6" t="s">
        <v>335</v>
      </c>
      <c r="G34" s="6" t="s">
        <v>336</v>
      </c>
      <c r="H34" s="6" t="s">
        <v>337</v>
      </c>
      <c r="I34" s="6"/>
      <c r="J34" s="6" t="s">
        <v>11</v>
      </c>
    </row>
    <row r="35" spans="1:10" ht="14.5" x14ac:dyDescent="0.35">
      <c r="A35" s="6" t="str">
        <f t="shared" si="1"/>
        <v>End User Services____Communication &amp; Collaboration___Productivity</v>
      </c>
      <c r="B35" s="6">
        <v>34</v>
      </c>
      <c r="C35" s="5" t="s">
        <v>68</v>
      </c>
      <c r="D35" s="6" t="s">
        <v>310</v>
      </c>
      <c r="E35" s="6" t="s">
        <v>326</v>
      </c>
      <c r="F35" s="6" t="s">
        <v>338</v>
      </c>
      <c r="G35" s="6" t="s">
        <v>339</v>
      </c>
      <c r="H35" s="6" t="s">
        <v>340</v>
      </c>
      <c r="I35" s="6" t="s">
        <v>341</v>
      </c>
      <c r="J35" s="6" t="s">
        <v>11</v>
      </c>
    </row>
    <row r="36" spans="1:10" ht="14.5" x14ac:dyDescent="0.35">
      <c r="A36" s="6" t="str">
        <f t="shared" si="1"/>
        <v>End User Services____Connectivity___Network Access</v>
      </c>
      <c r="B36" s="6">
        <v>35</v>
      </c>
      <c r="C36" s="5" t="s">
        <v>68</v>
      </c>
      <c r="D36" s="6" t="s">
        <v>310</v>
      </c>
      <c r="E36" s="6" t="s">
        <v>342</v>
      </c>
      <c r="F36" s="6" t="s">
        <v>343</v>
      </c>
      <c r="G36" s="6" t="s">
        <v>344</v>
      </c>
      <c r="H36" s="6" t="s">
        <v>345</v>
      </c>
      <c r="I36" s="6"/>
      <c r="J36" s="6" t="s">
        <v>11</v>
      </c>
    </row>
    <row r="37" spans="1:10" ht="14.5" x14ac:dyDescent="0.35">
      <c r="A37" s="6" t="str">
        <f t="shared" si="1"/>
        <v>End User Services____Connectivity___Remote Access</v>
      </c>
      <c r="B37" s="6">
        <v>36</v>
      </c>
      <c r="C37" s="5" t="s">
        <v>68</v>
      </c>
      <c r="D37" s="6" t="s">
        <v>310</v>
      </c>
      <c r="E37" s="6" t="s">
        <v>342</v>
      </c>
      <c r="F37" s="6" t="s">
        <v>346</v>
      </c>
      <c r="G37" s="6" t="s">
        <v>347</v>
      </c>
      <c r="H37" s="6" t="s">
        <v>348</v>
      </c>
      <c r="I37" s="6"/>
      <c r="J37" s="6" t="s">
        <v>11</v>
      </c>
    </row>
    <row r="38" spans="1:10" ht="14.5" x14ac:dyDescent="0.35">
      <c r="A38" s="6" t="str">
        <f t="shared" si="1"/>
        <v>Infrastructure Services____Compute___Compute on Demand</v>
      </c>
      <c r="B38" s="6">
        <v>37</v>
      </c>
      <c r="C38" s="5" t="s">
        <v>68</v>
      </c>
      <c r="D38" s="6" t="s">
        <v>349</v>
      </c>
      <c r="E38" s="6" t="s">
        <v>84</v>
      </c>
      <c r="F38" s="6" t="s">
        <v>350</v>
      </c>
      <c r="G38" s="6" t="s">
        <v>351</v>
      </c>
      <c r="H38" s="6" t="s">
        <v>352</v>
      </c>
      <c r="I38" s="6" t="s">
        <v>353</v>
      </c>
      <c r="J38" s="6" t="s">
        <v>11</v>
      </c>
    </row>
    <row r="39" spans="1:10" ht="14.5" x14ac:dyDescent="0.35">
      <c r="A39" s="6" t="str">
        <f t="shared" si="1"/>
        <v>Infrastructure Services____Compute___Mainframe</v>
      </c>
      <c r="B39" s="6">
        <v>38</v>
      </c>
      <c r="C39" s="5" t="s">
        <v>68</v>
      </c>
      <c r="D39" s="6" t="s">
        <v>349</v>
      </c>
      <c r="E39" s="6" t="s">
        <v>84</v>
      </c>
      <c r="F39" s="6" t="s">
        <v>354</v>
      </c>
      <c r="G39" s="6" t="s">
        <v>355</v>
      </c>
      <c r="H39" s="6" t="s">
        <v>356</v>
      </c>
      <c r="I39" s="6" t="s">
        <v>357</v>
      </c>
      <c r="J39" s="6" t="s">
        <v>11</v>
      </c>
    </row>
    <row r="40" spans="1:10" ht="14.5" x14ac:dyDescent="0.35">
      <c r="A40" s="6" t="str">
        <f t="shared" si="1"/>
        <v>Infrastructure Services____Compute___Physical Compute</v>
      </c>
      <c r="B40" s="6">
        <v>39</v>
      </c>
      <c r="C40" s="5" t="s">
        <v>68</v>
      </c>
      <c r="D40" s="6" t="s">
        <v>349</v>
      </c>
      <c r="E40" s="6" t="s">
        <v>84</v>
      </c>
      <c r="F40" s="6" t="s">
        <v>358</v>
      </c>
      <c r="G40" s="6" t="s">
        <v>359</v>
      </c>
      <c r="H40" s="6" t="s">
        <v>360</v>
      </c>
      <c r="I40" s="6" t="s">
        <v>361</v>
      </c>
      <c r="J40" s="6" t="s">
        <v>11</v>
      </c>
    </row>
    <row r="41" spans="1:10" ht="14.5" x14ac:dyDescent="0.35">
      <c r="A41" s="6" t="str">
        <f t="shared" si="1"/>
        <v>Infrastructure Services____Compute___Virtual Compute &amp; Containers</v>
      </c>
      <c r="B41" s="6">
        <v>40</v>
      </c>
      <c r="C41" s="5" t="s">
        <v>68</v>
      </c>
      <c r="D41" s="6" t="s">
        <v>349</v>
      </c>
      <c r="E41" s="6" t="s">
        <v>84</v>
      </c>
      <c r="F41" s="6" t="s">
        <v>362</v>
      </c>
      <c r="G41" s="6" t="s">
        <v>363</v>
      </c>
      <c r="H41" s="6" t="s">
        <v>364</v>
      </c>
      <c r="I41" s="6" t="s">
        <v>365</v>
      </c>
      <c r="J41" s="6" t="s">
        <v>11</v>
      </c>
    </row>
    <row r="42" spans="1:10" ht="14.5" x14ac:dyDescent="0.35">
      <c r="A42" s="6" t="str">
        <f t="shared" si="1"/>
        <v>Infrastructure Services____Data Center___Enterprise Data Center</v>
      </c>
      <c r="B42" s="6">
        <v>41</v>
      </c>
      <c r="C42" s="5" t="s">
        <v>68</v>
      </c>
      <c r="D42" s="6" t="s">
        <v>349</v>
      </c>
      <c r="E42" s="6" t="s">
        <v>104</v>
      </c>
      <c r="F42" s="6" t="s">
        <v>105</v>
      </c>
      <c r="G42" s="6" t="s">
        <v>366</v>
      </c>
      <c r="H42" s="6" t="s">
        <v>367</v>
      </c>
      <c r="I42" s="6"/>
      <c r="J42" s="6" t="s">
        <v>11</v>
      </c>
    </row>
    <row r="43" spans="1:10" ht="14.5" x14ac:dyDescent="0.35">
      <c r="A43" s="6" t="str">
        <f t="shared" si="1"/>
        <v>Infrastructure Services____Data Center___Other Data Center</v>
      </c>
      <c r="B43" s="6">
        <v>42</v>
      </c>
      <c r="C43" s="5" t="s">
        <v>68</v>
      </c>
      <c r="D43" s="6" t="s">
        <v>349</v>
      </c>
      <c r="E43" s="6" t="s">
        <v>104</v>
      </c>
      <c r="F43" s="6" t="s">
        <v>368</v>
      </c>
      <c r="G43" s="6" t="s">
        <v>369</v>
      </c>
      <c r="H43" s="6" t="s">
        <v>370</v>
      </c>
      <c r="I43" s="6"/>
      <c r="J43" s="6" t="s">
        <v>11</v>
      </c>
    </row>
    <row r="44" spans="1:10" ht="14.5" x14ac:dyDescent="0.35">
      <c r="A44" s="6" t="str">
        <f t="shared" si="1"/>
        <v xml:space="preserve">Infrastructure Services____Network___Data Network </v>
      </c>
      <c r="B44" s="6">
        <v>43</v>
      </c>
      <c r="C44" s="5" t="s">
        <v>68</v>
      </c>
      <c r="D44" s="6" t="s">
        <v>349</v>
      </c>
      <c r="E44" s="6" t="s">
        <v>156</v>
      </c>
      <c r="F44" s="6" t="s">
        <v>371</v>
      </c>
      <c r="G44" s="6" t="s">
        <v>372</v>
      </c>
      <c r="H44" s="6" t="s">
        <v>373</v>
      </c>
      <c r="I44" s="6"/>
      <c r="J44" s="6" t="s">
        <v>11</v>
      </c>
    </row>
    <row r="45" spans="1:10" ht="14.5" x14ac:dyDescent="0.35">
      <c r="A45" s="6" t="str">
        <f t="shared" si="1"/>
        <v xml:space="preserve">Infrastructure Services____Network___Domain Services </v>
      </c>
      <c r="B45" s="6">
        <v>44</v>
      </c>
      <c r="C45" s="5" t="s">
        <v>68</v>
      </c>
      <c r="D45" s="6" t="s">
        <v>349</v>
      </c>
      <c r="E45" s="6" t="s">
        <v>156</v>
      </c>
      <c r="F45" s="6" t="s">
        <v>374</v>
      </c>
      <c r="G45" s="6" t="s">
        <v>375</v>
      </c>
      <c r="H45" s="6" t="s">
        <v>376</v>
      </c>
      <c r="I45" s="6"/>
      <c r="J45" s="6" t="s">
        <v>11</v>
      </c>
    </row>
    <row r="46" spans="1:10" ht="14.5" x14ac:dyDescent="0.35">
      <c r="A46" s="6" t="str">
        <f t="shared" si="1"/>
        <v>Infrastructure Services____Network___Internet Connectivity</v>
      </c>
      <c r="B46" s="6">
        <v>45</v>
      </c>
      <c r="C46" s="5" t="s">
        <v>68</v>
      </c>
      <c r="D46" s="6" t="s">
        <v>349</v>
      </c>
      <c r="E46" s="6" t="s">
        <v>156</v>
      </c>
      <c r="F46" s="6" t="s">
        <v>377</v>
      </c>
      <c r="G46" s="6" t="s">
        <v>378</v>
      </c>
      <c r="H46" s="6" t="s">
        <v>379</v>
      </c>
      <c r="I46" s="6"/>
      <c r="J46" s="6" t="s">
        <v>11</v>
      </c>
    </row>
    <row r="47" spans="1:10" ht="14.5" x14ac:dyDescent="0.35">
      <c r="A47" s="6" t="str">
        <f t="shared" si="1"/>
        <v>Infrastructure Services____Network___Load Balancing</v>
      </c>
      <c r="B47" s="6">
        <v>46</v>
      </c>
      <c r="C47" s="5" t="s">
        <v>68</v>
      </c>
      <c r="D47" s="6" t="s">
        <v>349</v>
      </c>
      <c r="E47" s="6" t="s">
        <v>156</v>
      </c>
      <c r="F47" s="6" t="s">
        <v>380</v>
      </c>
      <c r="G47" s="6" t="s">
        <v>381</v>
      </c>
      <c r="H47" s="6" t="s">
        <v>382</v>
      </c>
      <c r="I47" s="6"/>
      <c r="J47" s="6" t="s">
        <v>11</v>
      </c>
    </row>
    <row r="48" spans="1:10" ht="14.5" x14ac:dyDescent="0.35">
      <c r="A48" s="6" t="str">
        <f t="shared" si="1"/>
        <v>Infrastructure Services____Network___Virtual Private Network</v>
      </c>
      <c r="B48" s="6">
        <v>47</v>
      </c>
      <c r="C48" s="5" t="s">
        <v>68</v>
      </c>
      <c r="D48" s="6" t="s">
        <v>349</v>
      </c>
      <c r="E48" s="6" t="s">
        <v>156</v>
      </c>
      <c r="F48" s="6" t="s">
        <v>383</v>
      </c>
      <c r="G48" s="6" t="s">
        <v>384</v>
      </c>
      <c r="H48" s="6" t="s">
        <v>385</v>
      </c>
      <c r="I48" s="6"/>
      <c r="J48" s="6" t="s">
        <v>11</v>
      </c>
    </row>
    <row r="49" spans="1:10" ht="14.5" x14ac:dyDescent="0.35">
      <c r="A49" s="6" t="str">
        <f t="shared" si="1"/>
        <v>Infrastructure Services____Network___Voice Network</v>
      </c>
      <c r="B49" s="6">
        <v>48</v>
      </c>
      <c r="C49" s="5" t="s">
        <v>68</v>
      </c>
      <c r="D49" s="6" t="s">
        <v>349</v>
      </c>
      <c r="E49" s="6" t="s">
        <v>156</v>
      </c>
      <c r="F49" s="6" t="s">
        <v>386</v>
      </c>
      <c r="G49" s="6" t="s">
        <v>387</v>
      </c>
      <c r="H49" s="6" t="s">
        <v>388</v>
      </c>
      <c r="I49" s="6"/>
      <c r="J49" s="6" t="s">
        <v>11</v>
      </c>
    </row>
    <row r="50" spans="1:10" ht="14.5" x14ac:dyDescent="0.35">
      <c r="A50" s="6" t="str">
        <f t="shared" si="1"/>
        <v>Infrastructure Services____Storage___Backup &amp; Archive</v>
      </c>
      <c r="B50" s="6">
        <v>49</v>
      </c>
      <c r="C50" s="5" t="s">
        <v>68</v>
      </c>
      <c r="D50" s="6" t="s">
        <v>349</v>
      </c>
      <c r="E50" s="6" t="s">
        <v>211</v>
      </c>
      <c r="F50" s="6" t="s">
        <v>389</v>
      </c>
      <c r="G50" s="6" t="s">
        <v>390</v>
      </c>
      <c r="H50" s="6" t="s">
        <v>391</v>
      </c>
      <c r="I50" s="6" t="s">
        <v>392</v>
      </c>
      <c r="J50" s="6" t="s">
        <v>11</v>
      </c>
    </row>
    <row r="51" spans="1:10" ht="14.5" x14ac:dyDescent="0.35">
      <c r="A51" s="6" t="str">
        <f t="shared" si="1"/>
        <v xml:space="preserve">Infrastructure Services____Storage___Networked Storage </v>
      </c>
      <c r="B51" s="6">
        <v>50</v>
      </c>
      <c r="C51" s="5" t="s">
        <v>68</v>
      </c>
      <c r="D51" s="6" t="s">
        <v>349</v>
      </c>
      <c r="E51" s="6" t="s">
        <v>211</v>
      </c>
      <c r="F51" s="6" t="s">
        <v>393</v>
      </c>
      <c r="G51" s="6" t="s">
        <v>394</v>
      </c>
      <c r="H51" s="6" t="s">
        <v>395</v>
      </c>
      <c r="I51" s="6"/>
      <c r="J51" s="6" t="s">
        <v>11</v>
      </c>
    </row>
    <row r="52" spans="1:10" ht="14.5" x14ac:dyDescent="0.35">
      <c r="A52" s="6" t="str">
        <f t="shared" si="1"/>
        <v>Infrastructure Services____Storage___Distributed Storage (CDN)</v>
      </c>
      <c r="B52" s="6">
        <v>51</v>
      </c>
      <c r="C52" s="5" t="s">
        <v>68</v>
      </c>
      <c r="D52" s="6" t="s">
        <v>349</v>
      </c>
      <c r="E52" s="6" t="s">
        <v>211</v>
      </c>
      <c r="F52" s="6" t="s">
        <v>396</v>
      </c>
      <c r="G52" s="6" t="s">
        <v>397</v>
      </c>
      <c r="H52" s="6" t="s">
        <v>398</v>
      </c>
      <c r="I52" s="6" t="s">
        <v>399</v>
      </c>
      <c r="J52" s="6" t="s">
        <v>11</v>
      </c>
    </row>
    <row r="53" spans="1:10" ht="14.5" x14ac:dyDescent="0.35">
      <c r="A53" s="6" t="str">
        <f t="shared" si="1"/>
        <v>Infrastructure Services____Storage___File &amp; Object Storage</v>
      </c>
      <c r="B53" s="6">
        <v>52</v>
      </c>
      <c r="C53" s="5" t="s">
        <v>68</v>
      </c>
      <c r="D53" s="6" t="s">
        <v>349</v>
      </c>
      <c r="E53" s="6" t="s">
        <v>211</v>
      </c>
      <c r="F53" s="6" t="s">
        <v>400</v>
      </c>
      <c r="G53" s="6" t="s">
        <v>401</v>
      </c>
      <c r="H53" s="6" t="s">
        <v>402</v>
      </c>
      <c r="I53" s="6"/>
      <c r="J53" s="6" t="s">
        <v>11</v>
      </c>
    </row>
    <row r="54" spans="1:10" ht="14.5" x14ac:dyDescent="0.35">
      <c r="A54" s="6" t="str">
        <f t="shared" si="1"/>
        <v>Platform Services ____Application___Application Hosting</v>
      </c>
      <c r="B54" s="6">
        <v>53</v>
      </c>
      <c r="C54" s="5" t="s">
        <v>68</v>
      </c>
      <c r="D54" s="6" t="s">
        <v>403</v>
      </c>
      <c r="E54" s="6" t="s">
        <v>69</v>
      </c>
      <c r="F54" s="6" t="s">
        <v>404</v>
      </c>
      <c r="G54" s="6" t="s">
        <v>405</v>
      </c>
      <c r="H54" s="6" t="s">
        <v>406</v>
      </c>
      <c r="I54" s="6" t="s">
        <v>407</v>
      </c>
      <c r="J54" s="6" t="s">
        <v>11</v>
      </c>
    </row>
    <row r="55" spans="1:10" ht="14.5" x14ac:dyDescent="0.35">
      <c r="A55" s="6" t="str">
        <f t="shared" si="1"/>
        <v>Platform Services ____Application___Content Management</v>
      </c>
      <c r="B55" s="6">
        <v>54</v>
      </c>
      <c r="C55" s="5" t="s">
        <v>68</v>
      </c>
      <c r="D55" s="6" t="s">
        <v>403</v>
      </c>
      <c r="E55" s="6" t="s">
        <v>69</v>
      </c>
      <c r="F55" s="6" t="s">
        <v>408</v>
      </c>
      <c r="G55" s="6" t="s">
        <v>409</v>
      </c>
      <c r="H55" s="6" t="s">
        <v>410</v>
      </c>
      <c r="I55" s="6"/>
      <c r="J55" s="6" t="s">
        <v>11</v>
      </c>
    </row>
    <row r="56" spans="1:10" ht="14.5" x14ac:dyDescent="0.35">
      <c r="A56" s="6" t="str">
        <f t="shared" si="1"/>
        <v>Platform Services ____Application___Development Platform</v>
      </c>
      <c r="B56" s="6">
        <v>55</v>
      </c>
      <c r="C56" s="5" t="s">
        <v>68</v>
      </c>
      <c r="D56" s="6" t="s">
        <v>403</v>
      </c>
      <c r="E56" s="6" t="s">
        <v>69</v>
      </c>
      <c r="F56" s="15" t="s">
        <v>411</v>
      </c>
      <c r="G56" s="15" t="s">
        <v>412</v>
      </c>
      <c r="H56" s="15" t="s">
        <v>413</v>
      </c>
      <c r="I56" s="15"/>
      <c r="J56" s="15" t="s">
        <v>246</v>
      </c>
    </row>
    <row r="57" spans="1:10" ht="14.5" x14ac:dyDescent="0.35">
      <c r="A57" s="6" t="str">
        <f t="shared" si="1"/>
        <v>Platform Services ____Application___Foundation Platform</v>
      </c>
      <c r="B57" s="6">
        <v>56</v>
      </c>
      <c r="C57" s="5" t="s">
        <v>68</v>
      </c>
      <c r="D57" s="6" t="s">
        <v>403</v>
      </c>
      <c r="E57" s="6" t="s">
        <v>69</v>
      </c>
      <c r="F57" s="6" t="s">
        <v>414</v>
      </c>
      <c r="G57" s="6" t="s">
        <v>415</v>
      </c>
      <c r="H57" s="6" t="s">
        <v>416</v>
      </c>
      <c r="I57" s="6" t="s">
        <v>417</v>
      </c>
      <c r="J57" s="6" t="s">
        <v>11</v>
      </c>
    </row>
    <row r="58" spans="1:10" ht="14.5" x14ac:dyDescent="0.35">
      <c r="A58" s="6" t="str">
        <f t="shared" si="1"/>
        <v>Platform Services ____Application___Decision Intelligence &amp; Automation</v>
      </c>
      <c r="B58" s="6">
        <v>57</v>
      </c>
      <c r="C58" s="5" t="s">
        <v>68</v>
      </c>
      <c r="D58" s="6" t="s">
        <v>403</v>
      </c>
      <c r="E58" s="6" t="s">
        <v>69</v>
      </c>
      <c r="F58" s="6" t="s">
        <v>418</v>
      </c>
      <c r="G58" s="6" t="s">
        <v>419</v>
      </c>
      <c r="H58" s="6" t="s">
        <v>420</v>
      </c>
      <c r="I58" s="6" t="s">
        <v>421</v>
      </c>
      <c r="J58" s="6" t="s">
        <v>11</v>
      </c>
    </row>
    <row r="59" spans="1:10" ht="14.5" x14ac:dyDescent="0.35">
      <c r="A59" s="6" t="str">
        <f t="shared" si="1"/>
        <v>Platform Services ____Application___Message Bus &amp; Integration</v>
      </c>
      <c r="B59" s="6">
        <v>58</v>
      </c>
      <c r="C59" s="5" t="s">
        <v>68</v>
      </c>
      <c r="D59" s="6" t="s">
        <v>403</v>
      </c>
      <c r="E59" s="6" t="s">
        <v>69</v>
      </c>
      <c r="F59" s="6" t="s">
        <v>422</v>
      </c>
      <c r="G59" s="6" t="s">
        <v>423</v>
      </c>
      <c r="H59" s="6" t="s">
        <v>424</v>
      </c>
      <c r="I59" s="6"/>
      <c r="J59" s="6" t="s">
        <v>11</v>
      </c>
    </row>
    <row r="60" spans="1:10" ht="14.5" x14ac:dyDescent="0.35">
      <c r="A60" s="6" t="str">
        <f t="shared" si="1"/>
        <v>Platform Services ____Application___Search</v>
      </c>
      <c r="B60" s="6">
        <v>59</v>
      </c>
      <c r="C60" s="5" t="s">
        <v>68</v>
      </c>
      <c r="D60" s="6" t="s">
        <v>403</v>
      </c>
      <c r="E60" s="6" t="s">
        <v>69</v>
      </c>
      <c r="F60" s="6" t="s">
        <v>425</v>
      </c>
      <c r="G60" s="6" t="s">
        <v>426</v>
      </c>
      <c r="H60" s="6" t="s">
        <v>427</v>
      </c>
      <c r="I60" s="6" t="s">
        <v>428</v>
      </c>
      <c r="J60" s="6" t="s">
        <v>11</v>
      </c>
    </row>
    <row r="61" spans="1:10" ht="14.5" x14ac:dyDescent="0.35">
      <c r="A61" s="6" t="str">
        <f t="shared" si="1"/>
        <v>Platform Services ____Application___Streaming</v>
      </c>
      <c r="B61" s="6">
        <v>60</v>
      </c>
      <c r="C61" s="5" t="s">
        <v>68</v>
      </c>
      <c r="D61" s="6" t="s">
        <v>403</v>
      </c>
      <c r="E61" s="6" t="s">
        <v>69</v>
      </c>
      <c r="F61" s="6" t="s">
        <v>429</v>
      </c>
      <c r="G61" s="6" t="s">
        <v>430</v>
      </c>
      <c r="H61" s="6" t="s">
        <v>431</v>
      </c>
      <c r="I61" s="6"/>
      <c r="J61" s="6" t="s">
        <v>11</v>
      </c>
    </row>
    <row r="62" spans="1:10" ht="14.5" x14ac:dyDescent="0.35">
      <c r="A62" s="6" t="str">
        <f t="shared" si="1"/>
        <v>Platform Services ____Data ___Data Analytics &amp; Visualizations</v>
      </c>
      <c r="B62" s="6">
        <v>61</v>
      </c>
      <c r="C62" s="5" t="s">
        <v>68</v>
      </c>
      <c r="D62" s="6" t="s">
        <v>403</v>
      </c>
      <c r="E62" s="6" t="s">
        <v>432</v>
      </c>
      <c r="F62" s="6" t="s">
        <v>433</v>
      </c>
      <c r="G62" s="6" t="s">
        <v>434</v>
      </c>
      <c r="H62" s="6" t="s">
        <v>435</v>
      </c>
      <c r="I62" s="6" t="s">
        <v>436</v>
      </c>
      <c r="J62" s="6" t="s">
        <v>11</v>
      </c>
    </row>
    <row r="63" spans="1:10" ht="14.5" x14ac:dyDescent="0.35">
      <c r="A63" s="6" t="str">
        <f t="shared" si="1"/>
        <v>Platform Services ____Data ___Data Management</v>
      </c>
      <c r="B63" s="6">
        <v>62</v>
      </c>
      <c r="C63" s="5" t="s">
        <v>68</v>
      </c>
      <c r="D63" s="6" t="s">
        <v>403</v>
      </c>
      <c r="E63" s="6" t="s">
        <v>432</v>
      </c>
      <c r="F63" s="6" t="s">
        <v>437</v>
      </c>
      <c r="G63" s="6" t="s">
        <v>438</v>
      </c>
      <c r="H63" s="6" t="s">
        <v>439</v>
      </c>
      <c r="I63" s="6"/>
      <c r="J63" s="6" t="s">
        <v>11</v>
      </c>
    </row>
    <row r="64" spans="1:10" ht="14.5" x14ac:dyDescent="0.35">
      <c r="A64" s="6" t="str">
        <f t="shared" si="1"/>
        <v>Platform Services ____Data ___Data Warehouse</v>
      </c>
      <c r="B64" s="6">
        <v>63</v>
      </c>
      <c r="C64" s="5" t="s">
        <v>68</v>
      </c>
      <c r="D64" s="6" t="s">
        <v>403</v>
      </c>
      <c r="E64" s="6" t="s">
        <v>432</v>
      </c>
      <c r="F64" s="6" t="s">
        <v>440</v>
      </c>
      <c r="G64" s="6" t="s">
        <v>441</v>
      </c>
      <c r="H64" s="6" t="s">
        <v>442</v>
      </c>
      <c r="I64" s="6" t="s">
        <v>443</v>
      </c>
      <c r="J64" s="6" t="s">
        <v>11</v>
      </c>
    </row>
    <row r="65" spans="1:10" ht="14.5" x14ac:dyDescent="0.35">
      <c r="A65" s="6" t="str">
        <f t="shared" si="1"/>
        <v>Platform Services ____Data ___Database</v>
      </c>
      <c r="B65" s="6">
        <v>64</v>
      </c>
      <c r="C65" s="5" t="s">
        <v>68</v>
      </c>
      <c r="D65" s="6" t="s">
        <v>403</v>
      </c>
      <c r="E65" s="6" t="s">
        <v>432</v>
      </c>
      <c r="F65" s="6" t="s">
        <v>174</v>
      </c>
      <c r="G65" s="6" t="s">
        <v>444</v>
      </c>
      <c r="H65" s="6" t="s">
        <v>445</v>
      </c>
      <c r="I65" s="6" t="s">
        <v>446</v>
      </c>
      <c r="J65" s="6" t="s">
        <v>11</v>
      </c>
    </row>
    <row r="66" spans="1:10" ht="14.5" x14ac:dyDescent="0.35">
      <c r="A66" s="6" t="str">
        <f t="shared" ref="A66:A97" si="2">_xlfn.CONCAT(D66,"____",E66,"___",F66)</f>
        <v>Platform Services ____Data ___Distributed Cache</v>
      </c>
      <c r="B66" s="6">
        <v>65</v>
      </c>
      <c r="C66" s="5" t="s">
        <v>68</v>
      </c>
      <c r="D66" s="6" t="s">
        <v>403</v>
      </c>
      <c r="E66" s="6" t="s">
        <v>432</v>
      </c>
      <c r="F66" s="6" t="s">
        <v>447</v>
      </c>
      <c r="G66" s="6" t="s">
        <v>448</v>
      </c>
      <c r="H66" s="6" t="s">
        <v>449</v>
      </c>
      <c r="I66" s="6"/>
      <c r="J66" s="6" t="s">
        <v>11</v>
      </c>
    </row>
    <row r="67" spans="1:10" ht="14.5" x14ac:dyDescent="0.35">
      <c r="A67" s="6" t="str">
        <f t="shared" si="2"/>
        <v>Business Services____Customer Service___Customer Care</v>
      </c>
      <c r="B67" s="6">
        <v>66</v>
      </c>
      <c r="C67" s="5" t="s">
        <v>68</v>
      </c>
      <c r="D67" s="6" t="s">
        <v>450</v>
      </c>
      <c r="E67" s="6" t="s">
        <v>451</v>
      </c>
      <c r="F67" s="6" t="s">
        <v>452</v>
      </c>
      <c r="G67" s="6" t="s">
        <v>453</v>
      </c>
      <c r="H67" s="6"/>
      <c r="I67" s="6"/>
      <c r="J67" s="6" t="s">
        <v>11</v>
      </c>
    </row>
    <row r="68" spans="1:10" ht="14.5" x14ac:dyDescent="0.35">
      <c r="A68" s="6" t="str">
        <f t="shared" si="2"/>
        <v>Business Services____Customer Service___Order Management</v>
      </c>
      <c r="B68" s="6">
        <v>67</v>
      </c>
      <c r="C68" s="5" t="s">
        <v>68</v>
      </c>
      <c r="D68" s="6" t="s">
        <v>450</v>
      </c>
      <c r="E68" s="6" t="s">
        <v>451</v>
      </c>
      <c r="F68" s="6" t="s">
        <v>454</v>
      </c>
      <c r="G68" s="6" t="s">
        <v>455</v>
      </c>
      <c r="H68" s="6"/>
      <c r="I68" s="6"/>
      <c r="J68" s="6" t="s">
        <v>11</v>
      </c>
    </row>
    <row r="69" spans="1:10" ht="14.5" x14ac:dyDescent="0.35">
      <c r="A69" s="6" t="str">
        <f t="shared" si="2"/>
        <v>Business Services____Manufacturing &amp; Delivery___Inventory &amp; Warehousing</v>
      </c>
      <c r="B69" s="6">
        <v>68</v>
      </c>
      <c r="C69" s="5" t="s">
        <v>68</v>
      </c>
      <c r="D69" s="6" t="s">
        <v>450</v>
      </c>
      <c r="E69" s="6" t="s">
        <v>456</v>
      </c>
      <c r="F69" s="6" t="s">
        <v>457</v>
      </c>
      <c r="G69" s="6" t="s">
        <v>458</v>
      </c>
      <c r="H69" s="6"/>
      <c r="I69" s="6"/>
      <c r="J69" s="6" t="s">
        <v>11</v>
      </c>
    </row>
    <row r="70" spans="1:10" ht="14.5" x14ac:dyDescent="0.35">
      <c r="A70" s="6" t="str">
        <f t="shared" si="2"/>
        <v>Business Services____Manufacturing &amp; Delivery___Manufacturing</v>
      </c>
      <c r="B70" s="6">
        <v>69</v>
      </c>
      <c r="C70" s="5" t="s">
        <v>68</v>
      </c>
      <c r="D70" s="6" t="s">
        <v>450</v>
      </c>
      <c r="E70" s="6" t="s">
        <v>456</v>
      </c>
      <c r="F70" s="6" t="s">
        <v>459</v>
      </c>
      <c r="G70" s="6" t="s">
        <v>460</v>
      </c>
      <c r="H70" s="6"/>
      <c r="I70" s="6"/>
      <c r="J70" s="6" t="s">
        <v>11</v>
      </c>
    </row>
    <row r="71" spans="1:10" ht="14.5" x14ac:dyDescent="0.35">
      <c r="A71" s="6" t="str">
        <f t="shared" si="2"/>
        <v>Business Services____Manufacturing &amp; Delivery___Product Delivery</v>
      </c>
      <c r="B71" s="6">
        <v>70</v>
      </c>
      <c r="C71" s="5" t="s">
        <v>68</v>
      </c>
      <c r="D71" s="6" t="s">
        <v>450</v>
      </c>
      <c r="E71" s="6" t="s">
        <v>456</v>
      </c>
      <c r="F71" s="6" t="s">
        <v>461</v>
      </c>
      <c r="G71" s="6" t="s">
        <v>462</v>
      </c>
      <c r="H71" s="6"/>
      <c r="I71" s="6"/>
      <c r="J71" s="6" t="s">
        <v>11</v>
      </c>
    </row>
    <row r="72" spans="1:10" ht="14.5" x14ac:dyDescent="0.35">
      <c r="A72" s="6" t="str">
        <f t="shared" si="2"/>
        <v xml:space="preserve">Business Services____Manufacturing &amp; Delivery___Resource Planning </v>
      </c>
      <c r="B72" s="6">
        <v>71</v>
      </c>
      <c r="C72" s="5" t="s">
        <v>68</v>
      </c>
      <c r="D72" s="6" t="s">
        <v>450</v>
      </c>
      <c r="E72" s="6" t="s">
        <v>456</v>
      </c>
      <c r="F72" s="6" t="s">
        <v>463</v>
      </c>
      <c r="G72" s="6" t="s">
        <v>464</v>
      </c>
      <c r="H72" s="6"/>
      <c r="I72" s="6"/>
      <c r="J72" s="6" t="s">
        <v>11</v>
      </c>
    </row>
    <row r="73" spans="1:10" ht="14.5" x14ac:dyDescent="0.35">
      <c r="A73" s="6" t="str">
        <f t="shared" si="2"/>
        <v>Business Services____Manufacturing &amp; Delivery___Service Delivery</v>
      </c>
      <c r="B73" s="6">
        <v>72</v>
      </c>
      <c r="C73" s="5" t="s">
        <v>68</v>
      </c>
      <c r="D73" s="6" t="s">
        <v>450</v>
      </c>
      <c r="E73" s="6" t="s">
        <v>456</v>
      </c>
      <c r="F73" s="6" t="s">
        <v>465</v>
      </c>
      <c r="G73" s="6" t="s">
        <v>466</v>
      </c>
      <c r="H73" s="6"/>
      <c r="I73" s="6"/>
      <c r="J73" s="6" t="s">
        <v>11</v>
      </c>
    </row>
    <row r="74" spans="1:10" ht="14.5" x14ac:dyDescent="0.35">
      <c r="A74" s="6" t="str">
        <f t="shared" si="2"/>
        <v>Business Services____Sales &amp; Marketing___Customer Analytics</v>
      </c>
      <c r="B74" s="6">
        <v>73</v>
      </c>
      <c r="C74" s="5" t="s">
        <v>68</v>
      </c>
      <c r="D74" s="6" t="s">
        <v>450</v>
      </c>
      <c r="E74" s="6" t="s">
        <v>467</v>
      </c>
      <c r="F74" s="6" t="s">
        <v>468</v>
      </c>
      <c r="G74" s="6" t="s">
        <v>469</v>
      </c>
      <c r="H74" s="6"/>
      <c r="I74" s="6"/>
      <c r="J74" s="6" t="s">
        <v>11</v>
      </c>
    </row>
    <row r="75" spans="1:10" ht="14.5" x14ac:dyDescent="0.35">
      <c r="A75" s="6" t="str">
        <f t="shared" si="2"/>
        <v>Business Services____Sales &amp; Marketing___Customer Sales</v>
      </c>
      <c r="B75" s="6">
        <v>74</v>
      </c>
      <c r="C75" s="5" t="s">
        <v>68</v>
      </c>
      <c r="D75" s="6" t="s">
        <v>450</v>
      </c>
      <c r="E75" s="6" t="s">
        <v>467</v>
      </c>
      <c r="F75" s="6" t="s">
        <v>470</v>
      </c>
      <c r="G75" s="6" t="s">
        <v>471</v>
      </c>
      <c r="H75" s="6"/>
      <c r="I75" s="6"/>
      <c r="J75" s="6" t="s">
        <v>11</v>
      </c>
    </row>
    <row r="76" spans="1:10" ht="14.5" x14ac:dyDescent="0.35">
      <c r="A76" s="6" t="str">
        <f t="shared" si="2"/>
        <v>Business Services____Sales &amp; Marketing___Marketing &amp; Advertising</v>
      </c>
      <c r="B76" s="6">
        <v>75</v>
      </c>
      <c r="C76" s="5" t="s">
        <v>68</v>
      </c>
      <c r="D76" s="6" t="s">
        <v>450</v>
      </c>
      <c r="E76" s="6" t="s">
        <v>467</v>
      </c>
      <c r="F76" s="6" t="s">
        <v>472</v>
      </c>
      <c r="G76" s="6" t="s">
        <v>473</v>
      </c>
      <c r="H76" s="6"/>
      <c r="I76" s="6"/>
      <c r="J76" s="6" t="s">
        <v>11</v>
      </c>
    </row>
    <row r="77" spans="1:10" ht="14.5" x14ac:dyDescent="0.35">
      <c r="A77" s="6" t="str">
        <f t="shared" si="2"/>
        <v>Business Services____Sales &amp; Marketing___Sales Force &amp; Channel Management</v>
      </c>
      <c r="B77" s="6">
        <v>76</v>
      </c>
      <c r="C77" s="5" t="s">
        <v>68</v>
      </c>
      <c r="D77" s="6" t="s">
        <v>450</v>
      </c>
      <c r="E77" s="6" t="s">
        <v>467</v>
      </c>
      <c r="F77" s="6" t="s">
        <v>474</v>
      </c>
      <c r="G77" s="6" t="s">
        <v>475</v>
      </c>
      <c r="H77" s="6"/>
      <c r="I77" s="6"/>
      <c r="J77" s="6" t="s">
        <v>11</v>
      </c>
    </row>
    <row r="78" spans="1:10" ht="14.5" x14ac:dyDescent="0.35">
      <c r="A78" s="6" t="str">
        <f t="shared" si="2"/>
        <v>Business Services____Product Management___Product Development</v>
      </c>
      <c r="B78" s="6">
        <v>77</v>
      </c>
      <c r="C78" s="5" t="s">
        <v>68</v>
      </c>
      <c r="D78" s="6" t="s">
        <v>450</v>
      </c>
      <c r="E78" s="6" t="s">
        <v>476</v>
      </c>
      <c r="F78" s="6" t="s">
        <v>477</v>
      </c>
      <c r="G78" s="6" t="s">
        <v>478</v>
      </c>
      <c r="H78" s="6"/>
      <c r="I78" s="6"/>
      <c r="J78" s="6" t="s">
        <v>11</v>
      </c>
    </row>
    <row r="79" spans="1:10" ht="14.5" x14ac:dyDescent="0.35">
      <c r="A79" s="6" t="str">
        <f t="shared" si="2"/>
        <v>Business Services____Product Management___Product Planning</v>
      </c>
      <c r="B79" s="6">
        <v>78</v>
      </c>
      <c r="C79" s="5" t="s">
        <v>68</v>
      </c>
      <c r="D79" s="6" t="s">
        <v>450</v>
      </c>
      <c r="E79" s="6" t="s">
        <v>476</v>
      </c>
      <c r="F79" s="6" t="s">
        <v>479</v>
      </c>
      <c r="G79" s="6" t="s">
        <v>480</v>
      </c>
      <c r="H79" s="6"/>
      <c r="I79" s="6"/>
      <c r="J79" s="6" t="s">
        <v>11</v>
      </c>
    </row>
    <row r="80" spans="1:10" ht="14.5" x14ac:dyDescent="0.35">
      <c r="A80" s="6" t="str">
        <f t="shared" si="2"/>
        <v xml:space="preserve">Shared Services____Finance Services___Planning &amp; Management Reporting </v>
      </c>
      <c r="B80" s="6">
        <v>79</v>
      </c>
      <c r="C80" s="5" t="s">
        <v>68</v>
      </c>
      <c r="D80" s="6" t="s">
        <v>48</v>
      </c>
      <c r="E80" s="6" t="s">
        <v>481</v>
      </c>
      <c r="F80" s="6" t="s">
        <v>482</v>
      </c>
      <c r="G80" s="6" t="s">
        <v>483</v>
      </c>
      <c r="H80" s="6"/>
      <c r="I80" s="6"/>
      <c r="J80" s="6" t="s">
        <v>11</v>
      </c>
    </row>
    <row r="81" spans="1:10" ht="14.5" x14ac:dyDescent="0.35">
      <c r="A81" s="6" t="str">
        <f t="shared" si="2"/>
        <v>Shared Services____Finance Services___Revenue Accounting</v>
      </c>
      <c r="B81" s="6">
        <v>80</v>
      </c>
      <c r="C81" s="5" t="s">
        <v>68</v>
      </c>
      <c r="D81" s="6" t="s">
        <v>48</v>
      </c>
      <c r="E81" s="6" t="s">
        <v>481</v>
      </c>
      <c r="F81" s="6" t="s">
        <v>484</v>
      </c>
      <c r="G81" s="6" t="s">
        <v>485</v>
      </c>
      <c r="H81" s="6"/>
      <c r="I81" s="6"/>
      <c r="J81" s="6" t="s">
        <v>11</v>
      </c>
    </row>
    <row r="82" spans="1:10" ht="14.5" x14ac:dyDescent="0.35">
      <c r="A82" s="6" t="str">
        <f t="shared" si="2"/>
        <v>Shared Services____Finance Services___Accounts Receivable</v>
      </c>
      <c r="B82" s="6">
        <v>81</v>
      </c>
      <c r="C82" s="5" t="s">
        <v>68</v>
      </c>
      <c r="D82" s="6" t="s">
        <v>48</v>
      </c>
      <c r="E82" s="6" t="s">
        <v>481</v>
      </c>
      <c r="F82" s="6" t="s">
        <v>486</v>
      </c>
      <c r="G82" s="6" t="s">
        <v>487</v>
      </c>
      <c r="H82" s="6"/>
      <c r="I82" s="6"/>
      <c r="J82" s="6" t="s">
        <v>11</v>
      </c>
    </row>
    <row r="83" spans="1:10" ht="14.5" x14ac:dyDescent="0.35">
      <c r="A83" s="6" t="str">
        <f t="shared" si="2"/>
        <v>Shared Services____Finance Services___General Accounting &amp; Reporting</v>
      </c>
      <c r="B83" s="6">
        <v>82</v>
      </c>
      <c r="C83" s="5" t="s">
        <v>68</v>
      </c>
      <c r="D83" s="6" t="s">
        <v>48</v>
      </c>
      <c r="E83" s="6" t="s">
        <v>481</v>
      </c>
      <c r="F83" s="6" t="s">
        <v>488</v>
      </c>
      <c r="G83" s="6" t="s">
        <v>489</v>
      </c>
      <c r="H83" s="6"/>
      <c r="I83" s="6"/>
      <c r="J83" s="6" t="s">
        <v>11</v>
      </c>
    </row>
    <row r="84" spans="1:10" ht="14.5" x14ac:dyDescent="0.35">
      <c r="A84" s="6" t="str">
        <f t="shared" si="2"/>
        <v>Shared Services____Finance Services___Project Accounting</v>
      </c>
      <c r="B84" s="6">
        <v>83</v>
      </c>
      <c r="C84" s="5" t="s">
        <v>68</v>
      </c>
      <c r="D84" s="6" t="s">
        <v>48</v>
      </c>
      <c r="E84" s="6" t="s">
        <v>481</v>
      </c>
      <c r="F84" s="6" t="s">
        <v>490</v>
      </c>
      <c r="G84" s="6" t="s">
        <v>491</v>
      </c>
      <c r="H84" s="6"/>
      <c r="I84" s="6"/>
      <c r="J84" s="6" t="s">
        <v>11</v>
      </c>
    </row>
    <row r="85" spans="1:10" ht="14.5" x14ac:dyDescent="0.35">
      <c r="A85" s="6" t="str">
        <f t="shared" si="2"/>
        <v>Shared Services____Finance Services___Payroll &amp; Time Reporting</v>
      </c>
      <c r="B85" s="6">
        <v>84</v>
      </c>
      <c r="C85" s="5" t="s">
        <v>68</v>
      </c>
      <c r="D85" s="6" t="s">
        <v>48</v>
      </c>
      <c r="E85" s="6" t="s">
        <v>481</v>
      </c>
      <c r="F85" s="6" t="s">
        <v>492</v>
      </c>
      <c r="G85" s="6" t="s">
        <v>493</v>
      </c>
      <c r="H85" s="6"/>
      <c r="I85" s="6"/>
      <c r="J85" s="6" t="s">
        <v>11</v>
      </c>
    </row>
    <row r="86" spans="1:10" ht="14.5" x14ac:dyDescent="0.35">
      <c r="A86" s="6" t="str">
        <f t="shared" si="2"/>
        <v>Shared Services____Finance Services___Accounts Payables &amp; Expense Reimbursement</v>
      </c>
      <c r="B86" s="6">
        <v>85</v>
      </c>
      <c r="C86" s="5" t="s">
        <v>68</v>
      </c>
      <c r="D86" s="6" t="s">
        <v>48</v>
      </c>
      <c r="E86" s="6" t="s">
        <v>481</v>
      </c>
      <c r="F86" s="6" t="s">
        <v>494</v>
      </c>
      <c r="G86" s="6" t="s">
        <v>495</v>
      </c>
      <c r="H86" s="6"/>
      <c r="I86" s="6"/>
      <c r="J86" s="6" t="s">
        <v>11</v>
      </c>
    </row>
    <row r="87" spans="1:10" ht="14.5" x14ac:dyDescent="0.35">
      <c r="A87" s="6" t="str">
        <f t="shared" si="2"/>
        <v>Shared Services____Finance Services___Treasury</v>
      </c>
      <c r="B87" s="6">
        <v>86</v>
      </c>
      <c r="C87" s="5" t="s">
        <v>68</v>
      </c>
      <c r="D87" s="6" t="s">
        <v>48</v>
      </c>
      <c r="E87" s="6" t="s">
        <v>481</v>
      </c>
      <c r="F87" s="6" t="s">
        <v>496</v>
      </c>
      <c r="G87" s="6" t="s">
        <v>497</v>
      </c>
      <c r="H87" s="6"/>
      <c r="I87" s="6"/>
      <c r="J87" s="6" t="s">
        <v>11</v>
      </c>
    </row>
    <row r="88" spans="1:10" ht="14.5" x14ac:dyDescent="0.35">
      <c r="A88" s="6" t="str">
        <f t="shared" si="2"/>
        <v>Shared Services____Finance Services___Tax</v>
      </c>
      <c r="B88" s="6">
        <v>87</v>
      </c>
      <c r="C88" s="5" t="s">
        <v>68</v>
      </c>
      <c r="D88" s="6" t="s">
        <v>48</v>
      </c>
      <c r="E88" s="6" t="s">
        <v>481</v>
      </c>
      <c r="F88" s="6" t="s">
        <v>498</v>
      </c>
      <c r="G88" s="6" t="s">
        <v>499</v>
      </c>
      <c r="H88" s="6"/>
      <c r="I88" s="6"/>
      <c r="J88" s="6" t="s">
        <v>11</v>
      </c>
    </row>
    <row r="89" spans="1:10" ht="14.5" x14ac:dyDescent="0.35">
      <c r="A89" s="6" t="str">
        <f t="shared" si="2"/>
        <v>Shared Services____Workforce Services___Recruitment</v>
      </c>
      <c r="B89" s="6">
        <v>88</v>
      </c>
      <c r="C89" s="5" t="s">
        <v>68</v>
      </c>
      <c r="D89" s="6" t="s">
        <v>48</v>
      </c>
      <c r="E89" s="6" t="s">
        <v>500</v>
      </c>
      <c r="F89" s="6" t="s">
        <v>501</v>
      </c>
      <c r="G89" s="6" t="s">
        <v>502</v>
      </c>
      <c r="H89" s="6"/>
      <c r="I89" s="6"/>
      <c r="J89" s="6" t="s">
        <v>11</v>
      </c>
    </row>
    <row r="90" spans="1:10" ht="14.5" x14ac:dyDescent="0.35">
      <c r="A90" s="6" t="str">
        <f t="shared" si="2"/>
        <v xml:space="preserve">Shared Services____Workforce Services___Employee Transitions &amp; Separation  </v>
      </c>
      <c r="B90" s="6">
        <v>89</v>
      </c>
      <c r="C90" s="5" t="s">
        <v>68</v>
      </c>
      <c r="D90" s="6" t="s">
        <v>48</v>
      </c>
      <c r="E90" s="6" t="s">
        <v>500</v>
      </c>
      <c r="F90" s="6" t="s">
        <v>503</v>
      </c>
      <c r="G90" s="6" t="s">
        <v>504</v>
      </c>
      <c r="H90" s="6"/>
      <c r="I90" s="6"/>
      <c r="J90" s="6" t="s">
        <v>11</v>
      </c>
    </row>
    <row r="91" spans="1:10" ht="14.5" x14ac:dyDescent="0.35">
      <c r="A91" s="6" t="str">
        <f t="shared" si="2"/>
        <v>Shared Services____Workforce Services___Workforce Management</v>
      </c>
      <c r="B91" s="6">
        <v>90</v>
      </c>
      <c r="C91" s="5" t="s">
        <v>68</v>
      </c>
      <c r="D91" s="6" t="s">
        <v>48</v>
      </c>
      <c r="E91" s="6" t="s">
        <v>500</v>
      </c>
      <c r="F91" s="6" t="s">
        <v>505</v>
      </c>
      <c r="G91" s="6" t="s">
        <v>506</v>
      </c>
      <c r="H91" s="6"/>
      <c r="I91" s="6"/>
      <c r="J91" s="6" t="s">
        <v>11</v>
      </c>
    </row>
    <row r="92" spans="1:10" ht="14.5" x14ac:dyDescent="0.35">
      <c r="A92" s="6" t="str">
        <f t="shared" si="2"/>
        <v>Shared Services____Workforce Services___Performance, Retention &amp; Rewards Management</v>
      </c>
      <c r="B92" s="6">
        <v>91</v>
      </c>
      <c r="C92" s="5" t="s">
        <v>68</v>
      </c>
      <c r="D92" s="6" t="s">
        <v>48</v>
      </c>
      <c r="E92" s="6" t="s">
        <v>500</v>
      </c>
      <c r="F92" s="6" t="s">
        <v>507</v>
      </c>
      <c r="G92" s="6" t="s">
        <v>508</v>
      </c>
      <c r="H92" s="6"/>
      <c r="I92" s="6"/>
      <c r="J92" s="6" t="s">
        <v>11</v>
      </c>
    </row>
    <row r="93" spans="1:10" ht="14.5" x14ac:dyDescent="0.35">
      <c r="A93" s="6" t="str">
        <f t="shared" si="2"/>
        <v>Shared Services____Workforce Services___Benefits Management</v>
      </c>
      <c r="B93" s="6">
        <v>92</v>
      </c>
      <c r="C93" s="5" t="s">
        <v>68</v>
      </c>
      <c r="D93" s="6" t="s">
        <v>48</v>
      </c>
      <c r="E93" s="6" t="s">
        <v>500</v>
      </c>
      <c r="F93" s="6" t="s">
        <v>509</v>
      </c>
      <c r="G93" s="6" t="s">
        <v>510</v>
      </c>
      <c r="H93" s="6"/>
      <c r="I93" s="6"/>
      <c r="J93" s="6" t="s">
        <v>11</v>
      </c>
    </row>
    <row r="94" spans="1:10" ht="14.5" x14ac:dyDescent="0.35">
      <c r="A94" s="6" t="str">
        <f t="shared" si="2"/>
        <v>Shared Services____Workforce Services___Policy Management</v>
      </c>
      <c r="B94" s="6">
        <v>93</v>
      </c>
      <c r="C94" s="5" t="s">
        <v>68</v>
      </c>
      <c r="D94" s="6" t="s">
        <v>48</v>
      </c>
      <c r="E94" s="6" t="s">
        <v>500</v>
      </c>
      <c r="F94" s="6" t="s">
        <v>511</v>
      </c>
      <c r="G94" s="6" t="s">
        <v>512</v>
      </c>
      <c r="H94" s="6"/>
      <c r="I94" s="6"/>
      <c r="J94" s="6" t="s">
        <v>11</v>
      </c>
    </row>
    <row r="95" spans="1:10" ht="14.5" x14ac:dyDescent="0.35">
      <c r="A95" s="6" t="str">
        <f t="shared" si="2"/>
        <v xml:space="preserve">Shared Services____Workforce Services___Employee Development </v>
      </c>
      <c r="B95" s="6">
        <v>94</v>
      </c>
      <c r="C95" s="5" t="s">
        <v>68</v>
      </c>
      <c r="D95" s="6" t="s">
        <v>48</v>
      </c>
      <c r="E95" s="6" t="s">
        <v>500</v>
      </c>
      <c r="F95" s="6" t="s">
        <v>513</v>
      </c>
      <c r="G95" s="6" t="s">
        <v>514</v>
      </c>
      <c r="H95" s="6"/>
      <c r="I95" s="6"/>
      <c r="J95" s="6" t="s">
        <v>11</v>
      </c>
    </row>
    <row r="96" spans="1:10" ht="14.5" x14ac:dyDescent="0.35">
      <c r="A96" s="6" t="str">
        <f t="shared" si="2"/>
        <v>Shared Services____Workforce Services___Employee Communications &amp; Relations</v>
      </c>
      <c r="B96" s="6">
        <v>95</v>
      </c>
      <c r="C96" s="5" t="s">
        <v>68</v>
      </c>
      <c r="D96" s="6" t="s">
        <v>48</v>
      </c>
      <c r="E96" s="6" t="s">
        <v>500</v>
      </c>
      <c r="F96" s="6" t="s">
        <v>515</v>
      </c>
      <c r="G96" s="6" t="s">
        <v>516</v>
      </c>
      <c r="H96" s="6"/>
      <c r="I96" s="6"/>
      <c r="J96" s="6" t="s">
        <v>11</v>
      </c>
    </row>
    <row r="97" spans="1:10" ht="14.5" x14ac:dyDescent="0.35">
      <c r="A97" s="6" t="str">
        <f t="shared" si="2"/>
        <v>Shared Services____Vendor &amp; Procurement Services___Sourcing and Procurement</v>
      </c>
      <c r="B97" s="6">
        <v>96</v>
      </c>
      <c r="C97" s="5" t="s">
        <v>68</v>
      </c>
      <c r="D97" s="6" t="s">
        <v>48</v>
      </c>
      <c r="E97" s="6" t="s">
        <v>517</v>
      </c>
      <c r="F97" s="6" t="s">
        <v>518</v>
      </c>
      <c r="G97" s="6" t="s">
        <v>519</v>
      </c>
      <c r="H97" s="6"/>
      <c r="I97" s="6"/>
      <c r="J97" s="6" t="s">
        <v>11</v>
      </c>
    </row>
    <row r="98" spans="1:10" ht="14.5" x14ac:dyDescent="0.35">
      <c r="A98" s="6" t="str">
        <f t="shared" ref="A98:A122" si="3">_xlfn.CONCAT(D98,"____",E98,"___",F98)</f>
        <v>Shared Services____Vendor &amp; Procurement Services___Supplier Management</v>
      </c>
      <c r="B98" s="6">
        <v>97</v>
      </c>
      <c r="C98" s="5" t="s">
        <v>68</v>
      </c>
      <c r="D98" s="6" t="s">
        <v>48</v>
      </c>
      <c r="E98" s="6" t="s">
        <v>517</v>
      </c>
      <c r="F98" s="6" t="s">
        <v>520</v>
      </c>
      <c r="G98" s="6" t="s">
        <v>521</v>
      </c>
      <c r="H98" s="6"/>
      <c r="I98" s="6"/>
      <c r="J98" s="6" t="s">
        <v>11</v>
      </c>
    </row>
    <row r="99" spans="1:10" ht="14.5" x14ac:dyDescent="0.35">
      <c r="A99" s="6" t="str">
        <f t="shared" si="3"/>
        <v>Shared Services____Vendor &amp; Procurement Services___Contract Management</v>
      </c>
      <c r="B99" s="6">
        <v>98</v>
      </c>
      <c r="C99" s="5" t="s">
        <v>68</v>
      </c>
      <c r="D99" s="6" t="s">
        <v>48</v>
      </c>
      <c r="E99" s="6" t="s">
        <v>517</v>
      </c>
      <c r="F99" s="6" t="s">
        <v>522</v>
      </c>
      <c r="G99" s="6" t="s">
        <v>523</v>
      </c>
      <c r="H99" s="6"/>
      <c r="I99" s="6"/>
      <c r="J99" s="6" t="s">
        <v>11</v>
      </c>
    </row>
    <row r="100" spans="1:10" ht="14.5" x14ac:dyDescent="0.35">
      <c r="A100" s="6" t="str">
        <f t="shared" si="3"/>
        <v>Shared Services____Health, Safety, Security &amp; Environmental Services___Policy &amp; Governance</v>
      </c>
      <c r="B100" s="6">
        <v>99</v>
      </c>
      <c r="C100" s="5" t="s">
        <v>68</v>
      </c>
      <c r="D100" s="6" t="s">
        <v>48</v>
      </c>
      <c r="E100" s="6" t="s">
        <v>524</v>
      </c>
      <c r="F100" s="6" t="s">
        <v>525</v>
      </c>
      <c r="G100" s="6" t="s">
        <v>526</v>
      </c>
      <c r="H100" s="6"/>
      <c r="I100" s="6"/>
      <c r="J100" s="6" t="s">
        <v>11</v>
      </c>
    </row>
    <row r="101" spans="1:10" ht="14.5" x14ac:dyDescent="0.35">
      <c r="A101" s="6" t="str">
        <f t="shared" si="3"/>
        <v>Shared Services____Health, Safety, Security &amp; Environmental Services___Oversight &amp; Enforcement</v>
      </c>
      <c r="B101" s="6">
        <v>100</v>
      </c>
      <c r="C101" s="5" t="s">
        <v>68</v>
      </c>
      <c r="D101" s="6" t="s">
        <v>48</v>
      </c>
      <c r="E101" s="6" t="s">
        <v>524</v>
      </c>
      <c r="F101" s="6" t="s">
        <v>527</v>
      </c>
      <c r="G101" s="6" t="s">
        <v>528</v>
      </c>
      <c r="H101" s="6"/>
      <c r="I101" s="6"/>
      <c r="J101" s="6" t="s">
        <v>11</v>
      </c>
    </row>
    <row r="102" spans="1:10" ht="14.5" x14ac:dyDescent="0.35">
      <c r="A102" s="6" t="str">
        <f t="shared" si="3"/>
        <v>Shared Services____Health, Safety, Security &amp; Environmental Services___Healthcare Services</v>
      </c>
      <c r="B102" s="6">
        <v>101</v>
      </c>
      <c r="C102" s="5" t="s">
        <v>68</v>
      </c>
      <c r="D102" s="6" t="s">
        <v>48</v>
      </c>
      <c r="E102" s="6" t="s">
        <v>524</v>
      </c>
      <c r="F102" s="6" t="s">
        <v>529</v>
      </c>
      <c r="G102" s="6" t="s">
        <v>530</v>
      </c>
      <c r="H102" s="6"/>
      <c r="I102" s="6"/>
      <c r="J102" s="6" t="s">
        <v>11</v>
      </c>
    </row>
    <row r="103" spans="1:10" ht="14.5" x14ac:dyDescent="0.35">
      <c r="A103" s="6" t="str">
        <f t="shared" si="3"/>
        <v>Shared Services____Health, Safety, Security &amp; Environmental Services___Occupational Safety</v>
      </c>
      <c r="B103" s="6">
        <v>102</v>
      </c>
      <c r="C103" s="5" t="s">
        <v>68</v>
      </c>
      <c r="D103" s="6" t="s">
        <v>48</v>
      </c>
      <c r="E103" s="6" t="s">
        <v>524</v>
      </c>
      <c r="F103" s="6" t="s">
        <v>531</v>
      </c>
      <c r="G103" s="6" t="s">
        <v>532</v>
      </c>
      <c r="H103" s="6"/>
      <c r="I103" s="6"/>
      <c r="J103" s="6" t="s">
        <v>11</v>
      </c>
    </row>
    <row r="104" spans="1:10" ht="14.5" x14ac:dyDescent="0.35">
      <c r="A104" s="6" t="str">
        <f t="shared" si="3"/>
        <v>Shared Services____Risk, Audit &amp; Compliance Services___Risk Management</v>
      </c>
      <c r="B104" s="6">
        <v>103</v>
      </c>
      <c r="C104" s="5" t="s">
        <v>68</v>
      </c>
      <c r="D104" s="6" t="s">
        <v>48</v>
      </c>
      <c r="E104" s="6" t="s">
        <v>533</v>
      </c>
      <c r="F104" s="6" t="s">
        <v>534</v>
      </c>
      <c r="G104" s="6" t="s">
        <v>535</v>
      </c>
      <c r="H104" s="6"/>
      <c r="I104" s="6"/>
      <c r="J104" s="6" t="s">
        <v>11</v>
      </c>
    </row>
    <row r="105" spans="1:10" ht="14.5" x14ac:dyDescent="0.35">
      <c r="A105" s="6" t="str">
        <f t="shared" si="3"/>
        <v>Shared Services____Risk, Audit &amp; Compliance Services___Breach Management &amp; Remediation</v>
      </c>
      <c r="B105" s="6">
        <v>104</v>
      </c>
      <c r="C105" s="5" t="s">
        <v>68</v>
      </c>
      <c r="D105" s="6" t="s">
        <v>48</v>
      </c>
      <c r="E105" s="6" t="s">
        <v>533</v>
      </c>
      <c r="F105" s="6" t="s">
        <v>536</v>
      </c>
      <c r="G105" s="6" t="s">
        <v>537</v>
      </c>
      <c r="H105" s="6"/>
      <c r="I105" s="6"/>
      <c r="J105" s="6" t="s">
        <v>11</v>
      </c>
    </row>
    <row r="106" spans="1:10" ht="14.5" x14ac:dyDescent="0.35">
      <c r="A106" s="6" t="str">
        <f t="shared" si="3"/>
        <v>Shared Services____Risk, Audit &amp; Compliance Services___Business Continuity Planning &amp; Management</v>
      </c>
      <c r="B106" s="6">
        <v>105</v>
      </c>
      <c r="C106" s="5" t="s">
        <v>68</v>
      </c>
      <c r="D106" s="6" t="s">
        <v>48</v>
      </c>
      <c r="E106" s="6" t="s">
        <v>533</v>
      </c>
      <c r="F106" s="6" t="s">
        <v>538</v>
      </c>
      <c r="G106" s="6" t="s">
        <v>539</v>
      </c>
      <c r="H106" s="6"/>
      <c r="I106" s="6"/>
      <c r="J106" s="6" t="s">
        <v>11</v>
      </c>
    </row>
    <row r="107" spans="1:10" ht="14.5" x14ac:dyDescent="0.35">
      <c r="A107" s="6" t="str">
        <f t="shared" si="3"/>
        <v xml:space="preserve">Shared Services____Risk, Audit &amp; Compliance Services___Auditing </v>
      </c>
      <c r="B107" s="6">
        <v>106</v>
      </c>
      <c r="C107" s="5" t="s">
        <v>68</v>
      </c>
      <c r="D107" s="6" t="s">
        <v>48</v>
      </c>
      <c r="E107" s="6" t="s">
        <v>533</v>
      </c>
      <c r="F107" s="6" t="s">
        <v>540</v>
      </c>
      <c r="G107" s="6" t="s">
        <v>541</v>
      </c>
      <c r="H107" s="6"/>
      <c r="I107" s="6"/>
      <c r="J107" s="6" t="s">
        <v>11</v>
      </c>
    </row>
    <row r="108" spans="1:10" ht="14.5" x14ac:dyDescent="0.35">
      <c r="A108" s="6" t="str">
        <f t="shared" si="3"/>
        <v>Shared Services____Risk, Audit &amp; Compliance Services___Investigations</v>
      </c>
      <c r="B108" s="6">
        <v>107</v>
      </c>
      <c r="C108" s="5" t="s">
        <v>68</v>
      </c>
      <c r="D108" s="6" t="s">
        <v>48</v>
      </c>
      <c r="E108" s="6" t="s">
        <v>533</v>
      </c>
      <c r="F108" s="6" t="s">
        <v>542</v>
      </c>
      <c r="G108" s="6" t="s">
        <v>543</v>
      </c>
      <c r="H108" s="6"/>
      <c r="I108" s="6"/>
      <c r="J108" s="6" t="s">
        <v>11</v>
      </c>
    </row>
    <row r="109" spans="1:10" ht="14.5" x14ac:dyDescent="0.35">
      <c r="A109" s="6" t="str">
        <f t="shared" si="3"/>
        <v>Shared Services____Risk, Audit &amp; Compliance Services___Records Management</v>
      </c>
      <c r="B109" s="6">
        <v>108</v>
      </c>
      <c r="C109" s="5" t="s">
        <v>68</v>
      </c>
      <c r="D109" s="6" t="s">
        <v>48</v>
      </c>
      <c r="E109" s="6" t="s">
        <v>533</v>
      </c>
      <c r="F109" s="6" t="s">
        <v>544</v>
      </c>
      <c r="G109" s="6" t="s">
        <v>545</v>
      </c>
      <c r="H109" s="6"/>
      <c r="I109" s="6"/>
      <c r="J109" s="6" t="s">
        <v>11</v>
      </c>
    </row>
    <row r="110" spans="1:10" ht="14.5" x14ac:dyDescent="0.35">
      <c r="A110" s="6" t="str">
        <f t="shared" si="3"/>
        <v>Shared Services____Legal Services___Legal Counsel</v>
      </c>
      <c r="B110" s="6">
        <v>109</v>
      </c>
      <c r="C110" s="5" t="s">
        <v>68</v>
      </c>
      <c r="D110" s="6" t="s">
        <v>48</v>
      </c>
      <c r="E110" s="6" t="s">
        <v>546</v>
      </c>
      <c r="F110" s="6" t="s">
        <v>547</v>
      </c>
      <c r="G110" s="6" t="s">
        <v>548</v>
      </c>
      <c r="H110" s="6"/>
      <c r="I110" s="6"/>
      <c r="J110" s="6" t="s">
        <v>11</v>
      </c>
    </row>
    <row r="111" spans="1:10" ht="14.5" x14ac:dyDescent="0.35">
      <c r="A111" s="6" t="str">
        <f t="shared" si="3"/>
        <v>Shared Services____Legal Services___Case Management</v>
      </c>
      <c r="B111" s="6">
        <v>110</v>
      </c>
      <c r="C111" s="5" t="s">
        <v>68</v>
      </c>
      <c r="D111" s="6" t="s">
        <v>48</v>
      </c>
      <c r="E111" s="6" t="s">
        <v>546</v>
      </c>
      <c r="F111" s="6" t="s">
        <v>549</v>
      </c>
      <c r="G111" s="6" t="s">
        <v>550</v>
      </c>
      <c r="H111" s="6"/>
      <c r="I111" s="6"/>
      <c r="J111" s="6" t="s">
        <v>11</v>
      </c>
    </row>
    <row r="112" spans="1:10" ht="14.5" x14ac:dyDescent="0.35">
      <c r="A112" s="6" t="str">
        <f t="shared" si="3"/>
        <v>Shared Services____Legal Services___Contract Review</v>
      </c>
      <c r="B112" s="6">
        <v>111</v>
      </c>
      <c r="C112" s="5" t="s">
        <v>68</v>
      </c>
      <c r="D112" s="6" t="s">
        <v>48</v>
      </c>
      <c r="E112" s="6" t="s">
        <v>546</v>
      </c>
      <c r="F112" s="6" t="s">
        <v>551</v>
      </c>
      <c r="G112" s="6" t="s">
        <v>552</v>
      </c>
      <c r="H112" s="6"/>
      <c r="I112" s="6"/>
      <c r="J112" s="6" t="s">
        <v>11</v>
      </c>
    </row>
    <row r="113" spans="1:10" ht="14.5" x14ac:dyDescent="0.35">
      <c r="A113" s="6" t="str">
        <f t="shared" si="3"/>
        <v>Shared Services____Property &amp; Facility Services___Development &amp; Space Planning</v>
      </c>
      <c r="B113" s="6">
        <v>112</v>
      </c>
      <c r="C113" s="5" t="s">
        <v>68</v>
      </c>
      <c r="D113" s="6" t="s">
        <v>48</v>
      </c>
      <c r="E113" s="6" t="s">
        <v>553</v>
      </c>
      <c r="F113" s="6" t="s">
        <v>554</v>
      </c>
      <c r="G113" s="6" t="s">
        <v>555</v>
      </c>
      <c r="H113" s="6"/>
      <c r="I113" s="6"/>
      <c r="J113" s="6" t="s">
        <v>11</v>
      </c>
    </row>
    <row r="114" spans="1:10" ht="14.5" x14ac:dyDescent="0.35">
      <c r="A114" s="6" t="str">
        <f t="shared" si="3"/>
        <v>Shared Services____Property &amp; Facility Services___Workspace Services</v>
      </c>
      <c r="B114" s="6">
        <v>113</v>
      </c>
      <c r="C114" s="5" t="s">
        <v>68</v>
      </c>
      <c r="D114" s="6" t="s">
        <v>48</v>
      </c>
      <c r="E114" s="6" t="s">
        <v>553</v>
      </c>
      <c r="F114" s="6" t="s">
        <v>556</v>
      </c>
      <c r="G114" s="6" t="s">
        <v>557</v>
      </c>
      <c r="H114" s="6"/>
      <c r="I114" s="6"/>
      <c r="J114" s="6" t="s">
        <v>11</v>
      </c>
    </row>
    <row r="115" spans="1:10" ht="14.5" x14ac:dyDescent="0.35">
      <c r="A115" s="6" t="str">
        <f t="shared" si="3"/>
        <v>Shared Services____Property &amp; Facility Services___Physical Security</v>
      </c>
      <c r="B115" s="6">
        <v>114</v>
      </c>
      <c r="C115" s="5" t="s">
        <v>68</v>
      </c>
      <c r="D115" s="6" t="s">
        <v>48</v>
      </c>
      <c r="E115" s="6" t="s">
        <v>553</v>
      </c>
      <c r="F115" s="6" t="s">
        <v>558</v>
      </c>
      <c r="G115" s="6" t="s">
        <v>559</v>
      </c>
      <c r="H115" s="6"/>
      <c r="I115" s="6"/>
      <c r="J115" s="6" t="s">
        <v>11</v>
      </c>
    </row>
    <row r="116" spans="1:10" ht="14.5" x14ac:dyDescent="0.35">
      <c r="A116" s="6" t="str">
        <f t="shared" si="3"/>
        <v>Shared Services____Property &amp; Facility Services___Operations, Maintenance, Repair &amp; Improvements</v>
      </c>
      <c r="B116" s="6">
        <v>115</v>
      </c>
      <c r="C116" s="5" t="s">
        <v>68</v>
      </c>
      <c r="D116" s="6" t="s">
        <v>48</v>
      </c>
      <c r="E116" s="6" t="s">
        <v>553</v>
      </c>
      <c r="F116" s="6" t="s">
        <v>560</v>
      </c>
      <c r="G116" s="6" t="s">
        <v>561</v>
      </c>
      <c r="H116" s="6"/>
      <c r="I116" s="6"/>
      <c r="J116" s="6" t="s">
        <v>11</v>
      </c>
    </row>
    <row r="117" spans="1:10" ht="14.5" x14ac:dyDescent="0.35">
      <c r="A117" s="6" t="str">
        <f t="shared" si="3"/>
        <v>Shared Services____Property &amp; Facility Services___Fleet Management (non-logistics)</v>
      </c>
      <c r="B117" s="6">
        <v>116</v>
      </c>
      <c r="C117" s="5" t="s">
        <v>68</v>
      </c>
      <c r="D117" s="6" t="s">
        <v>48</v>
      </c>
      <c r="E117" s="6" t="s">
        <v>553</v>
      </c>
      <c r="F117" s="6" t="s">
        <v>562</v>
      </c>
      <c r="G117" s="6" t="s">
        <v>563</v>
      </c>
      <c r="H117" s="6"/>
      <c r="I117" s="6"/>
      <c r="J117" s="6" t="s">
        <v>11</v>
      </c>
    </row>
    <row r="118" spans="1:10" ht="14.5" x14ac:dyDescent="0.35">
      <c r="A118" s="6" t="str">
        <f t="shared" si="3"/>
        <v>Shared Services____Property &amp; Facility Services___Food &amp; Beverage</v>
      </c>
      <c r="B118" s="6">
        <v>117</v>
      </c>
      <c r="C118" s="5" t="s">
        <v>68</v>
      </c>
      <c r="D118" s="6" t="s">
        <v>48</v>
      </c>
      <c r="E118" s="6" t="s">
        <v>553</v>
      </c>
      <c r="F118" s="6" t="s">
        <v>564</v>
      </c>
      <c r="G118" s="6" t="s">
        <v>565</v>
      </c>
      <c r="H118" s="6"/>
      <c r="I118" s="6"/>
      <c r="J118" s="6" t="s">
        <v>11</v>
      </c>
    </row>
    <row r="119" spans="1:10" ht="14.5" x14ac:dyDescent="0.35">
      <c r="A119" s="6" t="str">
        <f t="shared" si="3"/>
        <v>Shared Services____Corporate Communication Services___Stakeholder Relations</v>
      </c>
      <c r="B119" s="6">
        <v>118</v>
      </c>
      <c r="C119" s="5" t="s">
        <v>68</v>
      </c>
      <c r="D119" s="6" t="s">
        <v>48</v>
      </c>
      <c r="E119" s="6" t="s">
        <v>566</v>
      </c>
      <c r="F119" s="6" t="s">
        <v>567</v>
      </c>
      <c r="G119" s="6" t="s">
        <v>568</v>
      </c>
      <c r="H119" s="6"/>
      <c r="I119" s="6"/>
      <c r="J119" s="6" t="s">
        <v>11</v>
      </c>
    </row>
    <row r="120" spans="1:10" ht="14.5" x14ac:dyDescent="0.35">
      <c r="A120" s="6" t="str">
        <f t="shared" si="3"/>
        <v>Shared Services____Corporate Communication Services___Government Relations</v>
      </c>
      <c r="B120" s="6">
        <v>119</v>
      </c>
      <c r="C120" s="5" t="s">
        <v>68</v>
      </c>
      <c r="D120" s="6" t="s">
        <v>48</v>
      </c>
      <c r="E120" s="6" t="s">
        <v>566</v>
      </c>
      <c r="F120" s="6" t="s">
        <v>569</v>
      </c>
      <c r="G120" s="6" t="s">
        <v>570</v>
      </c>
      <c r="H120" s="6"/>
      <c r="I120" s="6"/>
      <c r="J120" s="6" t="s">
        <v>11</v>
      </c>
    </row>
    <row r="121" spans="1:10" ht="14.5" x14ac:dyDescent="0.35">
      <c r="A121" s="6" t="str">
        <f t="shared" si="3"/>
        <v>Shared Services____Corporate Communication Services___External Communications</v>
      </c>
      <c r="B121" s="6">
        <v>120</v>
      </c>
      <c r="C121" s="5" t="s">
        <v>68</v>
      </c>
      <c r="D121" s="6" t="s">
        <v>48</v>
      </c>
      <c r="E121" s="6" t="s">
        <v>566</v>
      </c>
      <c r="F121" s="6" t="s">
        <v>571</v>
      </c>
      <c r="G121" s="6" t="s">
        <v>572</v>
      </c>
      <c r="H121" s="6"/>
      <c r="I121" s="6"/>
      <c r="J121" s="6" t="s">
        <v>11</v>
      </c>
    </row>
    <row r="122" spans="1:10" ht="14.5" x14ac:dyDescent="0.35">
      <c r="A122" s="6" t="str">
        <f t="shared" si="3"/>
        <v>Shared Services____Corporate Communication Services___Community Outreach</v>
      </c>
      <c r="B122" s="6">
        <v>121</v>
      </c>
      <c r="C122" s="5" t="s">
        <v>68</v>
      </c>
      <c r="D122" s="6" t="s">
        <v>48</v>
      </c>
      <c r="E122" s="6" t="s">
        <v>566</v>
      </c>
      <c r="F122" s="6" t="s">
        <v>573</v>
      </c>
      <c r="G122" s="6" t="s">
        <v>574</v>
      </c>
      <c r="H122" s="6"/>
      <c r="I122" s="6"/>
      <c r="J122" s="6" t="s">
        <v>11</v>
      </c>
    </row>
  </sheetData>
  <autoFilter ref="C1:I122" xr:uid="{00000000-0009-0000-0000-000003000000}"/>
  <sortState xmlns:xlrd2="http://schemas.microsoft.com/office/spreadsheetml/2017/richdata2" ref="C2:I90">
    <sortCondition ref="D2:D90"/>
    <sortCondition ref="E2:E90"/>
    <sortCondition ref="F2:F90"/>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6AA0-5720-3842-8F53-ED9344BB4473}">
  <sheetPr>
    <tabColor theme="5"/>
  </sheetPr>
  <dimension ref="A1:G122"/>
  <sheetViews>
    <sheetView zoomScaleNormal="100" workbookViewId="0">
      <selection activeCell="A17" sqref="A17"/>
    </sheetView>
  </sheetViews>
  <sheetFormatPr defaultColWidth="10.90625" defaultRowHeight="14.5" x14ac:dyDescent="0.35"/>
  <cols>
    <col min="1" max="1" width="81.6328125" bestFit="1" customWidth="1"/>
    <col min="2" max="2" width="17.6328125" bestFit="1" customWidth="1"/>
    <col min="3" max="3" width="12.6328125" bestFit="1" customWidth="1"/>
    <col min="4" max="4" width="18.453125" bestFit="1" customWidth="1"/>
    <col min="5" max="5" width="39.6328125" bestFit="1" customWidth="1"/>
    <col min="6" max="6" width="40.453125" bestFit="1" customWidth="1"/>
    <col min="7" max="7" width="255.81640625" bestFit="1" customWidth="1"/>
  </cols>
  <sheetData>
    <row r="1" spans="1:7" x14ac:dyDescent="0.35">
      <c r="A1" s="18" t="s">
        <v>697</v>
      </c>
      <c r="B1" s="18" t="s">
        <v>698</v>
      </c>
      <c r="C1" s="9" t="s">
        <v>61</v>
      </c>
      <c r="D1" s="10" t="s">
        <v>699</v>
      </c>
      <c r="E1" s="10" t="s">
        <v>700</v>
      </c>
      <c r="F1" s="10" t="s">
        <v>701</v>
      </c>
      <c r="G1" s="10" t="s">
        <v>232</v>
      </c>
    </row>
    <row r="2" spans="1:7" x14ac:dyDescent="0.35">
      <c r="A2" s="6" t="str">
        <f t="shared" ref="A2:A7" si="0">_xlfn.CONCAT(D2,"____",E2,"___",F2)</f>
        <v>Business Units____Revenue Generating___</v>
      </c>
      <c r="B2" s="6">
        <v>1</v>
      </c>
      <c r="C2" s="5" t="s">
        <v>68</v>
      </c>
      <c r="D2" s="6" t="s">
        <v>702</v>
      </c>
      <c r="E2" s="6" t="s">
        <v>703</v>
      </c>
      <c r="F2" s="6"/>
      <c r="G2" t="s">
        <v>711</v>
      </c>
    </row>
    <row r="3" spans="1:7" x14ac:dyDescent="0.35">
      <c r="A3" s="6" t="str">
        <f t="shared" si="0"/>
        <v>Business Units____Non-Revenue Generating___</v>
      </c>
      <c r="B3" s="6">
        <v>2</v>
      </c>
      <c r="C3" s="5" t="s">
        <v>68</v>
      </c>
      <c r="D3" s="6" t="s">
        <v>702</v>
      </c>
      <c r="E3" s="6" t="s">
        <v>704</v>
      </c>
      <c r="F3" s="6"/>
      <c r="G3" t="s">
        <v>712</v>
      </c>
    </row>
    <row r="4" spans="1:7" x14ac:dyDescent="0.35">
      <c r="A4" s="6" t="str">
        <f t="shared" si="0"/>
        <v>Business Architecture____Business Processes___</v>
      </c>
      <c r="B4" s="6">
        <v>3</v>
      </c>
      <c r="C4" s="5" t="s">
        <v>68</v>
      </c>
      <c r="D4" s="6" t="s">
        <v>705</v>
      </c>
      <c r="E4" s="6" t="s">
        <v>707</v>
      </c>
      <c r="F4" s="6"/>
      <c r="G4" t="s">
        <v>714</v>
      </c>
    </row>
    <row r="5" spans="1:7" x14ac:dyDescent="0.35">
      <c r="A5" s="6" t="str">
        <f t="shared" si="0"/>
        <v>Business Architecture____Business Capabilities___</v>
      </c>
      <c r="B5" s="6">
        <v>4</v>
      </c>
      <c r="C5" s="5" t="s">
        <v>68</v>
      </c>
      <c r="D5" s="6" t="s">
        <v>705</v>
      </c>
      <c r="E5" s="6" t="s">
        <v>708</v>
      </c>
      <c r="F5" s="6"/>
      <c r="G5" s="3" t="s">
        <v>713</v>
      </c>
    </row>
    <row r="6" spans="1:7" x14ac:dyDescent="0.35">
      <c r="A6" s="6" t="str">
        <f t="shared" si="0"/>
        <v>Customers &amp; Partners____Product Lines___</v>
      </c>
      <c r="B6" s="6">
        <v>5</v>
      </c>
      <c r="C6" s="5" t="s">
        <v>68</v>
      </c>
      <c r="D6" s="6" t="s">
        <v>706</v>
      </c>
      <c r="E6" s="6" t="s">
        <v>709</v>
      </c>
      <c r="F6" s="6"/>
      <c r="G6" t="s">
        <v>715</v>
      </c>
    </row>
    <row r="7" spans="1:7" x14ac:dyDescent="0.35">
      <c r="A7" s="6" t="str">
        <f t="shared" si="0"/>
        <v>Customers &amp; Partners____Digital Platforms___</v>
      </c>
      <c r="B7" s="6">
        <v>6</v>
      </c>
      <c r="C7" s="5" t="s">
        <v>68</v>
      </c>
      <c r="D7" s="6" t="s">
        <v>706</v>
      </c>
      <c r="E7" s="6" t="s">
        <v>710</v>
      </c>
      <c r="F7" s="6"/>
      <c r="G7" t="s">
        <v>716</v>
      </c>
    </row>
    <row r="8" spans="1:7" x14ac:dyDescent="0.35">
      <c r="A8" s="6"/>
      <c r="B8" s="6"/>
      <c r="C8" s="5"/>
      <c r="D8" s="6"/>
      <c r="E8" s="6"/>
      <c r="F8" s="6"/>
      <c r="G8" s="6"/>
    </row>
    <row r="9" spans="1:7" x14ac:dyDescent="0.35">
      <c r="A9" s="6"/>
      <c r="B9" s="6"/>
      <c r="C9" s="5"/>
      <c r="D9" s="6"/>
      <c r="E9" s="6"/>
      <c r="F9" s="6"/>
      <c r="G9" s="6"/>
    </row>
    <row r="10" spans="1:7" x14ac:dyDescent="0.35">
      <c r="A10" s="6"/>
      <c r="B10" s="6"/>
      <c r="C10" s="5"/>
      <c r="D10" s="6"/>
      <c r="E10" s="6"/>
      <c r="F10" s="6"/>
      <c r="G10" s="6"/>
    </row>
    <row r="11" spans="1:7" x14ac:dyDescent="0.35">
      <c r="A11" s="6"/>
      <c r="B11" s="6"/>
      <c r="C11" s="5"/>
      <c r="D11" s="6"/>
      <c r="E11" s="6"/>
      <c r="F11" s="6"/>
      <c r="G11" s="6"/>
    </row>
    <row r="12" spans="1:7" x14ac:dyDescent="0.35">
      <c r="A12" s="6"/>
      <c r="B12" s="6"/>
      <c r="C12" s="5"/>
      <c r="D12" s="6"/>
      <c r="E12" s="6"/>
      <c r="F12" s="6"/>
      <c r="G12" s="6"/>
    </row>
    <row r="13" spans="1:7" x14ac:dyDescent="0.35">
      <c r="A13" s="6"/>
      <c r="B13" s="6"/>
      <c r="C13" s="5"/>
      <c r="D13" s="6"/>
      <c r="E13" s="6"/>
      <c r="F13" s="6"/>
      <c r="G13" s="6"/>
    </row>
    <row r="14" spans="1:7" x14ac:dyDescent="0.35">
      <c r="A14" s="6"/>
      <c r="B14" s="6"/>
      <c r="C14" s="5"/>
      <c r="D14" s="6"/>
      <c r="E14" s="6"/>
      <c r="F14" s="6"/>
      <c r="G14" s="6"/>
    </row>
    <row r="15" spans="1:7" x14ac:dyDescent="0.35">
      <c r="A15" s="6"/>
      <c r="B15" s="6"/>
      <c r="C15" s="5"/>
      <c r="D15" s="6"/>
      <c r="E15" s="6"/>
      <c r="F15" s="6"/>
      <c r="G15" s="6"/>
    </row>
    <row r="16" spans="1:7" x14ac:dyDescent="0.35">
      <c r="A16" s="6"/>
      <c r="B16" s="6"/>
      <c r="C16" s="5"/>
      <c r="D16" s="6"/>
      <c r="E16" s="6"/>
      <c r="F16" s="6"/>
      <c r="G16" s="6"/>
    </row>
    <row r="17" spans="1:7" x14ac:dyDescent="0.35">
      <c r="A17" s="6"/>
      <c r="B17" s="6"/>
      <c r="C17" s="5"/>
      <c r="D17" s="6"/>
      <c r="E17" s="6"/>
      <c r="F17" s="6"/>
      <c r="G17" s="6"/>
    </row>
    <row r="18" spans="1:7" x14ac:dyDescent="0.35">
      <c r="A18" s="6"/>
      <c r="B18" s="6"/>
      <c r="C18" s="5"/>
      <c r="D18" s="6"/>
      <c r="E18" s="6"/>
      <c r="F18" s="6"/>
      <c r="G18" s="6"/>
    </row>
    <row r="19" spans="1:7" x14ac:dyDescent="0.35">
      <c r="A19" s="6"/>
      <c r="B19" s="6"/>
      <c r="C19" s="5"/>
      <c r="D19" s="6"/>
      <c r="E19" s="6"/>
      <c r="F19" s="6"/>
      <c r="G19" s="6"/>
    </row>
    <row r="20" spans="1:7" x14ac:dyDescent="0.35">
      <c r="A20" s="6"/>
      <c r="B20" s="6"/>
      <c r="C20" s="5"/>
      <c r="D20" s="6"/>
      <c r="E20" s="6"/>
      <c r="F20" s="6"/>
      <c r="G20" s="6"/>
    </row>
    <row r="21" spans="1:7" x14ac:dyDescent="0.35">
      <c r="A21" s="6"/>
      <c r="B21" s="6"/>
      <c r="C21" s="5"/>
      <c r="D21" s="6"/>
      <c r="E21" s="6"/>
      <c r="F21" s="6"/>
      <c r="G21" s="6"/>
    </row>
    <row r="22" spans="1:7" x14ac:dyDescent="0.35">
      <c r="A22" s="6"/>
      <c r="B22" s="6"/>
      <c r="C22" s="5"/>
      <c r="D22" s="6"/>
      <c r="E22" s="6"/>
      <c r="F22" s="6"/>
      <c r="G22" s="6"/>
    </row>
    <row r="23" spans="1:7" x14ac:dyDescent="0.35">
      <c r="A23" s="6"/>
      <c r="B23" s="6"/>
      <c r="C23" s="5"/>
      <c r="D23" s="6"/>
      <c r="E23" s="6"/>
      <c r="F23" s="6"/>
      <c r="G23" s="6"/>
    </row>
    <row r="24" spans="1:7" x14ac:dyDescent="0.35">
      <c r="A24" s="6"/>
      <c r="B24" s="6"/>
      <c r="C24" s="5"/>
      <c r="D24" s="6"/>
      <c r="E24" s="6"/>
      <c r="F24" s="6"/>
      <c r="G24" s="6"/>
    </row>
    <row r="25" spans="1:7" x14ac:dyDescent="0.35">
      <c r="A25" s="6"/>
      <c r="B25" s="6"/>
      <c r="C25" s="5"/>
      <c r="D25" s="6"/>
      <c r="E25" s="6"/>
      <c r="F25" s="6"/>
      <c r="G25" s="6"/>
    </row>
    <row r="26" spans="1:7" x14ac:dyDescent="0.35">
      <c r="A26" s="6"/>
      <c r="B26" s="6"/>
      <c r="C26" s="5"/>
      <c r="D26" s="6"/>
      <c r="E26" s="6"/>
      <c r="F26" s="6"/>
      <c r="G26" s="6"/>
    </row>
    <row r="27" spans="1:7" x14ac:dyDescent="0.35">
      <c r="A27" s="6"/>
      <c r="B27" s="6"/>
      <c r="C27" s="5"/>
      <c r="D27" s="6"/>
      <c r="E27" s="6"/>
      <c r="F27" s="6"/>
      <c r="G27" s="6"/>
    </row>
    <row r="28" spans="1:7" x14ac:dyDescent="0.35">
      <c r="A28" s="6"/>
      <c r="B28" s="6"/>
      <c r="C28" s="5"/>
      <c r="D28" s="6"/>
      <c r="E28" s="6"/>
      <c r="F28" s="6"/>
      <c r="G28" s="6"/>
    </row>
    <row r="29" spans="1:7" x14ac:dyDescent="0.35">
      <c r="A29" s="6"/>
      <c r="B29" s="6"/>
      <c r="C29" s="5"/>
      <c r="D29" s="6"/>
      <c r="E29" s="6"/>
      <c r="F29" s="6"/>
      <c r="G29" s="6"/>
    </row>
    <row r="30" spans="1:7" x14ac:dyDescent="0.35">
      <c r="A30" s="6"/>
      <c r="B30" s="6"/>
      <c r="C30" s="5"/>
      <c r="D30" s="6"/>
      <c r="E30" s="6"/>
      <c r="F30" s="6"/>
      <c r="G30" s="6"/>
    </row>
    <row r="31" spans="1:7" x14ac:dyDescent="0.35">
      <c r="A31" s="6"/>
      <c r="B31" s="6"/>
      <c r="C31" s="5"/>
      <c r="D31" s="6"/>
      <c r="E31" s="6"/>
      <c r="F31" s="6"/>
      <c r="G31" s="6"/>
    </row>
    <row r="32" spans="1:7" x14ac:dyDescent="0.35">
      <c r="A32" s="6"/>
      <c r="B32" s="6"/>
      <c r="C32" s="5"/>
      <c r="D32" s="6"/>
      <c r="E32" s="6"/>
      <c r="F32" s="6"/>
      <c r="G32" s="6"/>
    </row>
    <row r="33" spans="1:7" x14ac:dyDescent="0.35">
      <c r="A33" s="6"/>
      <c r="B33" s="6"/>
      <c r="C33" s="5"/>
      <c r="D33" s="6"/>
      <c r="E33" s="6"/>
      <c r="F33" s="6"/>
      <c r="G33" s="6"/>
    </row>
    <row r="34" spans="1:7" x14ac:dyDescent="0.35">
      <c r="A34" s="6"/>
      <c r="B34" s="6"/>
      <c r="C34" s="5"/>
      <c r="D34" s="6"/>
      <c r="E34" s="6"/>
      <c r="F34" s="6"/>
      <c r="G34" s="6"/>
    </row>
    <row r="35" spans="1:7" x14ac:dyDescent="0.35">
      <c r="A35" s="6"/>
      <c r="B35" s="6"/>
      <c r="C35" s="5"/>
      <c r="D35" s="6"/>
      <c r="E35" s="6"/>
      <c r="F35" s="6"/>
      <c r="G35" s="6"/>
    </row>
    <row r="36" spans="1:7" x14ac:dyDescent="0.35">
      <c r="A36" s="6"/>
      <c r="B36" s="6"/>
      <c r="C36" s="5"/>
      <c r="D36" s="6"/>
      <c r="E36" s="6"/>
      <c r="F36" s="6"/>
      <c r="G36" s="6"/>
    </row>
    <row r="37" spans="1:7" x14ac:dyDescent="0.35">
      <c r="A37" s="6"/>
      <c r="B37" s="6"/>
      <c r="C37" s="5"/>
      <c r="D37" s="6"/>
      <c r="E37" s="6"/>
      <c r="F37" s="6"/>
      <c r="G37" s="6"/>
    </row>
    <row r="38" spans="1:7" x14ac:dyDescent="0.35">
      <c r="A38" s="6"/>
      <c r="B38" s="6"/>
      <c r="C38" s="5"/>
      <c r="D38" s="6"/>
      <c r="E38" s="6"/>
      <c r="F38" s="6"/>
      <c r="G38" s="6"/>
    </row>
    <row r="39" spans="1:7" x14ac:dyDescent="0.35">
      <c r="A39" s="6"/>
      <c r="B39" s="6"/>
      <c r="C39" s="5"/>
      <c r="D39" s="6"/>
      <c r="E39" s="6"/>
      <c r="F39" s="6"/>
      <c r="G39" s="6"/>
    </row>
    <row r="40" spans="1:7" x14ac:dyDescent="0.35">
      <c r="A40" s="6"/>
      <c r="B40" s="6"/>
      <c r="C40" s="5"/>
      <c r="D40" s="6"/>
      <c r="E40" s="6"/>
      <c r="F40" s="6"/>
      <c r="G40" s="6"/>
    </row>
    <row r="41" spans="1:7" x14ac:dyDescent="0.35">
      <c r="A41" s="6"/>
      <c r="B41" s="6"/>
      <c r="C41" s="5"/>
      <c r="D41" s="6"/>
      <c r="E41" s="6"/>
      <c r="F41" s="6"/>
      <c r="G41" s="6"/>
    </row>
    <row r="42" spans="1:7" x14ac:dyDescent="0.35">
      <c r="A42" s="6"/>
      <c r="B42" s="6"/>
      <c r="C42" s="5"/>
      <c r="D42" s="6"/>
      <c r="E42" s="6"/>
      <c r="F42" s="6"/>
      <c r="G42" s="6"/>
    </row>
    <row r="43" spans="1:7" x14ac:dyDescent="0.35">
      <c r="A43" s="6"/>
      <c r="B43" s="6"/>
      <c r="C43" s="5"/>
      <c r="D43" s="6"/>
      <c r="E43" s="6"/>
      <c r="F43" s="6"/>
      <c r="G43" s="6"/>
    </row>
    <row r="44" spans="1:7" x14ac:dyDescent="0.35">
      <c r="A44" s="6"/>
      <c r="B44" s="6"/>
      <c r="C44" s="5"/>
      <c r="D44" s="6"/>
      <c r="E44" s="6"/>
      <c r="F44" s="6"/>
      <c r="G44" s="6"/>
    </row>
    <row r="45" spans="1:7" x14ac:dyDescent="0.35">
      <c r="A45" s="6"/>
      <c r="B45" s="6"/>
      <c r="C45" s="5"/>
      <c r="D45" s="6"/>
      <c r="E45" s="6"/>
      <c r="F45" s="6"/>
      <c r="G45" s="6"/>
    </row>
    <row r="46" spans="1:7" x14ac:dyDescent="0.35">
      <c r="A46" s="6"/>
      <c r="B46" s="6"/>
      <c r="C46" s="5"/>
      <c r="D46" s="6"/>
      <c r="E46" s="6"/>
      <c r="F46" s="6"/>
      <c r="G46" s="6"/>
    </row>
    <row r="47" spans="1:7" x14ac:dyDescent="0.35">
      <c r="A47" s="6"/>
      <c r="B47" s="6"/>
      <c r="C47" s="5"/>
      <c r="D47" s="6"/>
      <c r="E47" s="6"/>
      <c r="F47" s="6"/>
      <c r="G47" s="6"/>
    </row>
    <row r="48" spans="1:7" x14ac:dyDescent="0.35">
      <c r="A48" s="6"/>
      <c r="B48" s="6"/>
      <c r="C48" s="5"/>
      <c r="D48" s="6"/>
      <c r="E48" s="6"/>
      <c r="F48" s="6"/>
      <c r="G48" s="6"/>
    </row>
    <row r="49" spans="1:7" x14ac:dyDescent="0.35">
      <c r="A49" s="6"/>
      <c r="B49" s="6"/>
      <c r="C49" s="5"/>
      <c r="D49" s="6"/>
      <c r="E49" s="6"/>
      <c r="F49" s="6"/>
      <c r="G49" s="6"/>
    </row>
    <row r="50" spans="1:7" x14ac:dyDescent="0.35">
      <c r="A50" s="6"/>
      <c r="B50" s="6"/>
      <c r="C50" s="5"/>
      <c r="D50" s="6"/>
      <c r="E50" s="6"/>
      <c r="F50" s="6"/>
      <c r="G50" s="6"/>
    </row>
    <row r="51" spans="1:7" x14ac:dyDescent="0.35">
      <c r="A51" s="6"/>
      <c r="B51" s="6"/>
      <c r="C51" s="5"/>
      <c r="D51" s="6"/>
      <c r="E51" s="6"/>
      <c r="F51" s="6"/>
      <c r="G51" s="6"/>
    </row>
    <row r="52" spans="1:7" x14ac:dyDescent="0.35">
      <c r="A52" s="6"/>
      <c r="B52" s="6"/>
      <c r="C52" s="5"/>
      <c r="D52" s="6"/>
      <c r="E52" s="6"/>
      <c r="F52" s="6"/>
      <c r="G52" s="6"/>
    </row>
    <row r="53" spans="1:7" x14ac:dyDescent="0.35">
      <c r="A53" s="6"/>
      <c r="B53" s="6"/>
      <c r="C53" s="5"/>
      <c r="D53" s="6"/>
      <c r="E53" s="6"/>
      <c r="F53" s="6"/>
      <c r="G53" s="6"/>
    </row>
    <row r="54" spans="1:7" x14ac:dyDescent="0.35">
      <c r="A54" s="6"/>
      <c r="B54" s="6"/>
      <c r="C54" s="5"/>
      <c r="D54" s="6"/>
      <c r="E54" s="6"/>
      <c r="F54" s="6"/>
      <c r="G54" s="6"/>
    </row>
    <row r="55" spans="1:7" x14ac:dyDescent="0.35">
      <c r="A55" s="6"/>
      <c r="B55" s="6"/>
      <c r="C55" s="5"/>
      <c r="D55" s="6"/>
      <c r="E55" s="6"/>
      <c r="F55" s="6"/>
      <c r="G55" s="6"/>
    </row>
    <row r="56" spans="1:7" x14ac:dyDescent="0.35">
      <c r="A56" s="6"/>
      <c r="B56" s="6"/>
      <c r="C56" s="5"/>
      <c r="D56" s="6"/>
      <c r="E56" s="6"/>
      <c r="F56" s="15"/>
      <c r="G56" s="15"/>
    </row>
    <row r="57" spans="1:7" x14ac:dyDescent="0.35">
      <c r="A57" s="6"/>
      <c r="B57" s="6"/>
      <c r="C57" s="5"/>
      <c r="D57" s="6"/>
      <c r="E57" s="6"/>
      <c r="F57" s="6"/>
      <c r="G57" s="6"/>
    </row>
    <row r="58" spans="1:7" x14ac:dyDescent="0.35">
      <c r="A58" s="6"/>
      <c r="B58" s="6"/>
      <c r="C58" s="5"/>
      <c r="D58" s="6"/>
      <c r="E58" s="6"/>
      <c r="F58" s="6"/>
      <c r="G58" s="6"/>
    </row>
    <row r="59" spans="1:7" x14ac:dyDescent="0.35">
      <c r="A59" s="6"/>
      <c r="B59" s="6"/>
      <c r="C59" s="5"/>
      <c r="D59" s="6"/>
      <c r="E59" s="6"/>
      <c r="F59" s="6"/>
      <c r="G59" s="6"/>
    </row>
    <row r="60" spans="1:7" x14ac:dyDescent="0.35">
      <c r="A60" s="6"/>
      <c r="B60" s="6"/>
      <c r="C60" s="5"/>
      <c r="D60" s="6"/>
      <c r="E60" s="6"/>
      <c r="F60" s="6"/>
      <c r="G60" s="6"/>
    </row>
    <row r="61" spans="1:7" x14ac:dyDescent="0.35">
      <c r="A61" s="6"/>
      <c r="B61" s="6"/>
      <c r="C61" s="5"/>
      <c r="D61" s="6"/>
      <c r="E61" s="6"/>
      <c r="F61" s="6"/>
      <c r="G61" s="6"/>
    </row>
    <row r="62" spans="1:7" x14ac:dyDescent="0.35">
      <c r="A62" s="6"/>
      <c r="B62" s="6"/>
      <c r="C62" s="5"/>
      <c r="D62" s="6"/>
      <c r="E62" s="6"/>
      <c r="F62" s="6"/>
      <c r="G62" s="6"/>
    </row>
    <row r="63" spans="1:7" x14ac:dyDescent="0.35">
      <c r="A63" s="6"/>
      <c r="B63" s="6"/>
      <c r="C63" s="5"/>
      <c r="D63" s="6"/>
      <c r="E63" s="6"/>
      <c r="F63" s="6"/>
      <c r="G63" s="6"/>
    </row>
    <row r="64" spans="1:7" x14ac:dyDescent="0.35">
      <c r="A64" s="6"/>
      <c r="B64" s="6"/>
      <c r="C64" s="5"/>
      <c r="D64" s="6"/>
      <c r="E64" s="6"/>
      <c r="F64" s="6"/>
      <c r="G64" s="6"/>
    </row>
    <row r="65" spans="1:7" x14ac:dyDescent="0.35">
      <c r="A65" s="6"/>
      <c r="B65" s="6"/>
      <c r="C65" s="5"/>
      <c r="D65" s="6"/>
      <c r="E65" s="6"/>
      <c r="F65" s="6"/>
      <c r="G65" s="6"/>
    </row>
    <row r="66" spans="1:7" x14ac:dyDescent="0.35">
      <c r="A66" s="6"/>
      <c r="B66" s="6"/>
      <c r="C66" s="5"/>
      <c r="D66" s="6"/>
      <c r="E66" s="6"/>
      <c r="F66" s="6"/>
      <c r="G66" s="6"/>
    </row>
    <row r="67" spans="1:7" x14ac:dyDescent="0.35">
      <c r="A67" s="6"/>
      <c r="B67" s="6"/>
      <c r="C67" s="5"/>
      <c r="D67" s="6"/>
      <c r="E67" s="6"/>
      <c r="F67" s="6"/>
      <c r="G67" s="6"/>
    </row>
    <row r="68" spans="1:7" x14ac:dyDescent="0.35">
      <c r="A68" s="6"/>
      <c r="B68" s="6"/>
      <c r="C68" s="5"/>
      <c r="D68" s="6"/>
      <c r="E68" s="6"/>
      <c r="F68" s="6"/>
      <c r="G68" s="6"/>
    </row>
    <row r="69" spans="1:7" x14ac:dyDescent="0.35">
      <c r="A69" s="6"/>
      <c r="B69" s="6"/>
      <c r="C69" s="5"/>
      <c r="D69" s="6"/>
      <c r="E69" s="6"/>
      <c r="F69" s="6"/>
      <c r="G69" s="6"/>
    </row>
    <row r="70" spans="1:7" x14ac:dyDescent="0.35">
      <c r="A70" s="6"/>
      <c r="B70" s="6"/>
      <c r="C70" s="5"/>
      <c r="D70" s="6"/>
      <c r="E70" s="6"/>
      <c r="F70" s="6"/>
      <c r="G70" s="6"/>
    </row>
    <row r="71" spans="1:7" x14ac:dyDescent="0.35">
      <c r="A71" s="6"/>
      <c r="B71" s="6"/>
      <c r="C71" s="5"/>
      <c r="D71" s="6"/>
      <c r="E71" s="6"/>
      <c r="F71" s="6"/>
      <c r="G71" s="6"/>
    </row>
    <row r="72" spans="1:7" x14ac:dyDescent="0.35">
      <c r="A72" s="6"/>
      <c r="B72" s="6"/>
      <c r="C72" s="5"/>
      <c r="D72" s="6"/>
      <c r="E72" s="6"/>
      <c r="F72" s="6"/>
      <c r="G72" s="6"/>
    </row>
    <row r="73" spans="1:7" x14ac:dyDescent="0.35">
      <c r="A73" s="6"/>
      <c r="B73" s="6"/>
      <c r="C73" s="5"/>
      <c r="D73" s="6"/>
      <c r="E73" s="6"/>
      <c r="F73" s="6"/>
      <c r="G73" s="6"/>
    </row>
    <row r="74" spans="1:7" x14ac:dyDescent="0.35">
      <c r="A74" s="6"/>
      <c r="B74" s="6"/>
      <c r="C74" s="5"/>
      <c r="D74" s="6"/>
      <c r="E74" s="6"/>
      <c r="F74" s="6"/>
      <c r="G74" s="6"/>
    </row>
    <row r="75" spans="1:7" x14ac:dyDescent="0.35">
      <c r="A75" s="6"/>
      <c r="B75" s="6"/>
      <c r="C75" s="5"/>
      <c r="D75" s="6"/>
      <c r="E75" s="6"/>
      <c r="F75" s="6"/>
      <c r="G75" s="6"/>
    </row>
    <row r="76" spans="1:7" x14ac:dyDescent="0.35">
      <c r="A76" s="6"/>
      <c r="B76" s="6"/>
      <c r="C76" s="5"/>
      <c r="D76" s="6"/>
      <c r="E76" s="6"/>
      <c r="F76" s="6"/>
      <c r="G76" s="6"/>
    </row>
    <row r="77" spans="1:7" x14ac:dyDescent="0.35">
      <c r="A77" s="6"/>
      <c r="B77" s="6"/>
      <c r="C77" s="5"/>
      <c r="D77" s="6"/>
      <c r="E77" s="6"/>
      <c r="F77" s="6"/>
      <c r="G77" s="6"/>
    </row>
    <row r="78" spans="1:7" x14ac:dyDescent="0.35">
      <c r="A78" s="6"/>
      <c r="B78" s="6"/>
      <c r="C78" s="5"/>
      <c r="D78" s="6"/>
      <c r="E78" s="6"/>
      <c r="F78" s="6"/>
      <c r="G78" s="6"/>
    </row>
    <row r="79" spans="1:7" x14ac:dyDescent="0.35">
      <c r="A79" s="6"/>
      <c r="B79" s="6"/>
      <c r="C79" s="5"/>
      <c r="D79" s="6"/>
      <c r="E79" s="6"/>
      <c r="F79" s="6"/>
      <c r="G79" s="6"/>
    </row>
    <row r="80" spans="1:7" x14ac:dyDescent="0.35">
      <c r="A80" s="6"/>
      <c r="B80" s="6"/>
      <c r="C80" s="5"/>
      <c r="D80" s="6"/>
      <c r="E80" s="6"/>
      <c r="F80" s="6"/>
      <c r="G80" s="6"/>
    </row>
    <row r="81" spans="1:7" x14ac:dyDescent="0.35">
      <c r="A81" s="6"/>
      <c r="B81" s="6"/>
      <c r="C81" s="5"/>
      <c r="D81" s="6"/>
      <c r="E81" s="6"/>
      <c r="F81" s="6"/>
      <c r="G81" s="6"/>
    </row>
    <row r="82" spans="1:7" x14ac:dyDescent="0.35">
      <c r="A82" s="6"/>
      <c r="B82" s="6"/>
      <c r="C82" s="5"/>
      <c r="D82" s="6"/>
      <c r="E82" s="6"/>
      <c r="F82" s="6"/>
      <c r="G82" s="6"/>
    </row>
    <row r="83" spans="1:7" x14ac:dyDescent="0.35">
      <c r="A83" s="6"/>
      <c r="B83" s="6"/>
      <c r="C83" s="5"/>
      <c r="D83" s="6"/>
      <c r="E83" s="6"/>
      <c r="F83" s="6"/>
      <c r="G83" s="6"/>
    </row>
    <row r="84" spans="1:7" x14ac:dyDescent="0.35">
      <c r="A84" s="6"/>
      <c r="B84" s="6"/>
      <c r="C84" s="5"/>
      <c r="D84" s="6"/>
      <c r="E84" s="6"/>
      <c r="F84" s="6"/>
      <c r="G84" s="6"/>
    </row>
    <row r="85" spans="1:7" x14ac:dyDescent="0.35">
      <c r="A85" s="6"/>
      <c r="B85" s="6"/>
      <c r="C85" s="5"/>
      <c r="D85" s="6"/>
      <c r="E85" s="6"/>
      <c r="F85" s="6"/>
      <c r="G85" s="6"/>
    </row>
    <row r="86" spans="1:7" x14ac:dyDescent="0.35">
      <c r="A86" s="6"/>
      <c r="B86" s="6"/>
      <c r="C86" s="5"/>
      <c r="D86" s="6"/>
      <c r="E86" s="6"/>
      <c r="F86" s="6"/>
      <c r="G86" s="6"/>
    </row>
    <row r="87" spans="1:7" x14ac:dyDescent="0.35">
      <c r="A87" s="6"/>
      <c r="B87" s="6"/>
      <c r="C87" s="5"/>
      <c r="D87" s="6"/>
      <c r="E87" s="6"/>
      <c r="F87" s="6"/>
      <c r="G87" s="6"/>
    </row>
    <row r="88" spans="1:7" x14ac:dyDescent="0.35">
      <c r="A88" s="6"/>
      <c r="B88" s="6"/>
      <c r="C88" s="5"/>
      <c r="D88" s="6"/>
      <c r="E88" s="6"/>
      <c r="F88" s="6"/>
      <c r="G88" s="6"/>
    </row>
    <row r="89" spans="1:7" x14ac:dyDescent="0.35">
      <c r="A89" s="6"/>
      <c r="B89" s="6"/>
      <c r="C89" s="5"/>
      <c r="D89" s="6"/>
      <c r="E89" s="6"/>
      <c r="F89" s="6"/>
      <c r="G89" s="6"/>
    </row>
    <row r="90" spans="1:7" x14ac:dyDescent="0.35">
      <c r="A90" s="6"/>
      <c r="B90" s="6"/>
      <c r="C90" s="5"/>
      <c r="D90" s="6"/>
      <c r="E90" s="6"/>
      <c r="F90" s="6"/>
      <c r="G90" s="6"/>
    </row>
    <row r="91" spans="1:7" x14ac:dyDescent="0.35">
      <c r="A91" s="6"/>
      <c r="B91" s="6"/>
      <c r="C91" s="5"/>
      <c r="D91" s="6"/>
      <c r="E91" s="6"/>
      <c r="F91" s="6"/>
      <c r="G91" s="6"/>
    </row>
    <row r="92" spans="1:7" x14ac:dyDescent="0.35">
      <c r="A92" s="6"/>
      <c r="B92" s="6"/>
      <c r="C92" s="5"/>
      <c r="D92" s="6"/>
      <c r="E92" s="6"/>
      <c r="F92" s="6"/>
      <c r="G92" s="6"/>
    </row>
    <row r="93" spans="1:7" x14ac:dyDescent="0.35">
      <c r="A93" s="6"/>
      <c r="B93" s="6"/>
      <c r="C93" s="5"/>
      <c r="D93" s="6"/>
      <c r="E93" s="6"/>
      <c r="F93" s="6"/>
      <c r="G93" s="6"/>
    </row>
    <row r="94" spans="1:7" x14ac:dyDescent="0.35">
      <c r="A94" s="6"/>
      <c r="B94" s="6"/>
      <c r="C94" s="5"/>
      <c r="D94" s="6"/>
      <c r="E94" s="6"/>
      <c r="F94" s="6"/>
      <c r="G94" s="6"/>
    </row>
    <row r="95" spans="1:7" x14ac:dyDescent="0.35">
      <c r="A95" s="6"/>
      <c r="B95" s="6"/>
      <c r="C95" s="5"/>
      <c r="D95" s="6"/>
      <c r="E95" s="6"/>
      <c r="F95" s="6"/>
      <c r="G95" s="6"/>
    </row>
    <row r="96" spans="1:7" x14ac:dyDescent="0.35">
      <c r="A96" s="6"/>
      <c r="B96" s="6"/>
      <c r="C96" s="5"/>
      <c r="D96" s="6"/>
      <c r="E96" s="6"/>
      <c r="F96" s="6"/>
      <c r="G96" s="6"/>
    </row>
    <row r="97" spans="1:7" x14ac:dyDescent="0.35">
      <c r="A97" s="6"/>
      <c r="B97" s="6"/>
      <c r="C97" s="5"/>
      <c r="D97" s="6"/>
      <c r="E97" s="6"/>
      <c r="F97" s="6"/>
      <c r="G97" s="6"/>
    </row>
    <row r="98" spans="1:7" x14ac:dyDescent="0.35">
      <c r="A98" s="6"/>
      <c r="B98" s="6"/>
      <c r="C98" s="5"/>
      <c r="D98" s="6"/>
      <c r="E98" s="6"/>
      <c r="F98" s="6"/>
      <c r="G98" s="6"/>
    </row>
    <row r="99" spans="1:7" x14ac:dyDescent="0.35">
      <c r="A99" s="6"/>
      <c r="B99" s="6"/>
      <c r="C99" s="5"/>
      <c r="D99" s="6"/>
      <c r="E99" s="6"/>
      <c r="F99" s="6"/>
      <c r="G99" s="6"/>
    </row>
    <row r="100" spans="1:7" x14ac:dyDescent="0.35">
      <c r="A100" s="6"/>
      <c r="B100" s="6"/>
      <c r="C100" s="5"/>
      <c r="D100" s="6"/>
      <c r="E100" s="6"/>
      <c r="F100" s="6"/>
      <c r="G100" s="6"/>
    </row>
    <row r="101" spans="1:7" x14ac:dyDescent="0.35">
      <c r="A101" s="6"/>
      <c r="B101" s="6"/>
      <c r="C101" s="5"/>
      <c r="D101" s="6"/>
      <c r="E101" s="6"/>
      <c r="F101" s="6"/>
      <c r="G101" s="6"/>
    </row>
    <row r="102" spans="1:7" x14ac:dyDescent="0.35">
      <c r="A102" s="6"/>
      <c r="B102" s="6"/>
      <c r="C102" s="5"/>
      <c r="D102" s="6"/>
      <c r="E102" s="6"/>
      <c r="F102" s="6"/>
      <c r="G102" s="6"/>
    </row>
    <row r="103" spans="1:7" x14ac:dyDescent="0.35">
      <c r="A103" s="6"/>
      <c r="B103" s="6"/>
      <c r="C103" s="5"/>
      <c r="D103" s="6"/>
      <c r="E103" s="6"/>
      <c r="F103" s="6"/>
      <c r="G103" s="6"/>
    </row>
    <row r="104" spans="1:7" x14ac:dyDescent="0.35">
      <c r="A104" s="6"/>
      <c r="B104" s="6"/>
      <c r="C104" s="5"/>
      <c r="D104" s="6"/>
      <c r="E104" s="6"/>
      <c r="F104" s="6"/>
      <c r="G104" s="6"/>
    </row>
    <row r="105" spans="1:7" x14ac:dyDescent="0.35">
      <c r="A105" s="6"/>
      <c r="B105" s="6"/>
      <c r="C105" s="5"/>
      <c r="D105" s="6"/>
      <c r="E105" s="6"/>
      <c r="F105" s="6"/>
      <c r="G105" s="6"/>
    </row>
    <row r="106" spans="1:7" x14ac:dyDescent="0.35">
      <c r="A106" s="6"/>
      <c r="B106" s="6"/>
      <c r="C106" s="5"/>
      <c r="D106" s="6"/>
      <c r="E106" s="6"/>
      <c r="F106" s="6"/>
      <c r="G106" s="6"/>
    </row>
    <row r="107" spans="1:7" x14ac:dyDescent="0.35">
      <c r="A107" s="6"/>
      <c r="B107" s="6"/>
      <c r="C107" s="5"/>
      <c r="D107" s="6"/>
      <c r="E107" s="6"/>
      <c r="F107" s="6"/>
      <c r="G107" s="6"/>
    </row>
    <row r="108" spans="1:7" x14ac:dyDescent="0.35">
      <c r="A108" s="6"/>
      <c r="B108" s="6"/>
      <c r="C108" s="5"/>
      <c r="D108" s="6"/>
      <c r="E108" s="6"/>
      <c r="F108" s="6"/>
      <c r="G108" s="6"/>
    </row>
    <row r="109" spans="1:7" x14ac:dyDescent="0.35">
      <c r="A109" s="6"/>
      <c r="B109" s="6"/>
      <c r="C109" s="5"/>
      <c r="D109" s="6"/>
      <c r="E109" s="6"/>
      <c r="F109" s="6"/>
      <c r="G109" s="6"/>
    </row>
    <row r="110" spans="1:7" x14ac:dyDescent="0.35">
      <c r="A110" s="6"/>
      <c r="B110" s="6"/>
      <c r="C110" s="5"/>
      <c r="D110" s="6"/>
      <c r="E110" s="6"/>
      <c r="F110" s="6"/>
      <c r="G110" s="6"/>
    </row>
    <row r="111" spans="1:7" x14ac:dyDescent="0.35">
      <c r="A111" s="6"/>
      <c r="B111" s="6"/>
      <c r="C111" s="5"/>
      <c r="D111" s="6"/>
      <c r="E111" s="6"/>
      <c r="F111" s="6"/>
      <c r="G111" s="6"/>
    </row>
    <row r="112" spans="1:7" x14ac:dyDescent="0.35">
      <c r="A112" s="6"/>
      <c r="B112" s="6"/>
      <c r="C112" s="5"/>
      <c r="D112" s="6"/>
      <c r="E112" s="6"/>
      <c r="F112" s="6"/>
      <c r="G112" s="6"/>
    </row>
    <row r="113" spans="1:7" x14ac:dyDescent="0.35">
      <c r="A113" s="6"/>
      <c r="B113" s="6"/>
      <c r="C113" s="5"/>
      <c r="D113" s="6"/>
      <c r="E113" s="6"/>
      <c r="F113" s="6"/>
      <c r="G113" s="6"/>
    </row>
    <row r="114" spans="1:7" x14ac:dyDescent="0.35">
      <c r="A114" s="6"/>
      <c r="B114" s="6"/>
      <c r="C114" s="5"/>
      <c r="D114" s="6"/>
      <c r="E114" s="6"/>
      <c r="F114" s="6"/>
      <c r="G114" s="6"/>
    </row>
    <row r="115" spans="1:7" x14ac:dyDescent="0.35">
      <c r="A115" s="6"/>
      <c r="B115" s="6"/>
      <c r="C115" s="5"/>
      <c r="D115" s="6"/>
      <c r="E115" s="6"/>
      <c r="F115" s="6"/>
      <c r="G115" s="6"/>
    </row>
    <row r="116" spans="1:7" x14ac:dyDescent="0.35">
      <c r="A116" s="6"/>
      <c r="B116" s="6"/>
      <c r="C116" s="5"/>
      <c r="D116" s="6"/>
      <c r="E116" s="6"/>
      <c r="F116" s="6"/>
      <c r="G116" s="6"/>
    </row>
    <row r="117" spans="1:7" x14ac:dyDescent="0.35">
      <c r="A117" s="6"/>
      <c r="B117" s="6"/>
      <c r="C117" s="5"/>
      <c r="D117" s="6"/>
      <c r="E117" s="6"/>
      <c r="F117" s="6"/>
      <c r="G117" s="6"/>
    </row>
    <row r="118" spans="1:7" x14ac:dyDescent="0.35">
      <c r="A118" s="6"/>
      <c r="B118" s="6"/>
      <c r="C118" s="5"/>
      <c r="D118" s="6"/>
      <c r="E118" s="6"/>
      <c r="F118" s="6"/>
      <c r="G118" s="6"/>
    </row>
    <row r="119" spans="1:7" x14ac:dyDescent="0.35">
      <c r="A119" s="6"/>
      <c r="B119" s="6"/>
      <c r="C119" s="5"/>
      <c r="D119" s="6"/>
      <c r="E119" s="6"/>
      <c r="F119" s="6"/>
      <c r="G119" s="6"/>
    </row>
    <row r="120" spans="1:7" x14ac:dyDescent="0.35">
      <c r="A120" s="6"/>
      <c r="B120" s="6"/>
      <c r="C120" s="5"/>
      <c r="D120" s="6"/>
      <c r="E120" s="6"/>
      <c r="F120" s="6"/>
      <c r="G120" s="6"/>
    </row>
    <row r="121" spans="1:7" x14ac:dyDescent="0.35">
      <c r="A121" s="6"/>
      <c r="B121" s="6"/>
      <c r="C121" s="5"/>
      <c r="D121" s="6"/>
      <c r="E121" s="6"/>
      <c r="F121" s="6"/>
      <c r="G121" s="6"/>
    </row>
    <row r="122" spans="1:7" x14ac:dyDescent="0.35">
      <c r="A122" s="6"/>
      <c r="B122" s="6"/>
      <c r="C122" s="5"/>
      <c r="D122" s="6"/>
      <c r="E122" s="6"/>
      <c r="F122" s="6"/>
      <c r="G122" s="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9015-4DDC-5241-A675-4C14CC827CA8}">
  <sheetPr>
    <tabColor theme="9"/>
  </sheetPr>
  <dimension ref="A1:K19"/>
  <sheetViews>
    <sheetView zoomScaleNormal="100" workbookViewId="0">
      <selection activeCell="A17" sqref="A17"/>
    </sheetView>
  </sheetViews>
  <sheetFormatPr defaultColWidth="11.453125" defaultRowHeight="14.5" x14ac:dyDescent="0.35"/>
  <cols>
    <col min="1" max="1" width="32.6328125" style="3" bestFit="1" customWidth="1"/>
    <col min="2" max="2" width="10.36328125" bestFit="1" customWidth="1"/>
    <col min="3" max="3" width="41.1796875" bestFit="1" customWidth="1"/>
    <col min="4" max="4" width="33.453125" style="3" bestFit="1" customWidth="1"/>
    <col min="5" max="5" width="11" style="3" bestFit="1" customWidth="1"/>
    <col min="6" max="6" width="8.36328125" style="3" bestFit="1" customWidth="1"/>
    <col min="7" max="7" width="18.6328125" style="3" bestFit="1" customWidth="1"/>
    <col min="8" max="8" width="14.6328125" bestFit="1" customWidth="1"/>
    <col min="9" max="9" width="23.36328125" bestFit="1" customWidth="1"/>
    <col min="10" max="10" width="11" bestFit="1" customWidth="1"/>
  </cols>
  <sheetData>
    <row r="1" spans="1:11" s="17" customFormat="1" x14ac:dyDescent="0.35">
      <c r="A1" s="17" t="s">
        <v>720</v>
      </c>
      <c r="B1" s="17" t="s">
        <v>576</v>
      </c>
      <c r="C1" s="17" t="s">
        <v>577</v>
      </c>
      <c r="D1" s="17" t="s">
        <v>578</v>
      </c>
      <c r="E1" s="17" t="s">
        <v>694</v>
      </c>
      <c r="F1" s="17" t="s">
        <v>579</v>
      </c>
      <c r="G1" s="17" t="s">
        <v>580</v>
      </c>
      <c r="H1" s="17" t="s">
        <v>2</v>
      </c>
      <c r="I1" s="17" t="s">
        <v>3</v>
      </c>
      <c r="J1" s="17" t="s">
        <v>4</v>
      </c>
    </row>
    <row r="2" spans="1:11" x14ac:dyDescent="0.35">
      <c r="A2" s="3" t="str">
        <f>_xlfn.CONCAT(B2,"___",C2)</f>
        <v>1___The ESO IT team's staff (OpEx)</v>
      </c>
      <c r="B2" s="3">
        <v>1</v>
      </c>
      <c r="C2" s="3" t="s">
        <v>581</v>
      </c>
      <c r="D2" s="3" t="s">
        <v>582</v>
      </c>
      <c r="E2" s="25">
        <v>45017</v>
      </c>
      <c r="F2" s="3">
        <v>158000</v>
      </c>
      <c r="G2" s="3">
        <f>VLOOKUP(D2,'Cost Pool Taxonomy'!$A$2:$E$31,2,FALSE)</f>
        <v>1</v>
      </c>
      <c r="H2" s="3" t="str">
        <f>VLOOKUP(D2,'Cost Pool Taxonomy'!$A$2:$E$31,3,FALSE)</f>
        <v>Internal Labor</v>
      </c>
      <c r="I2" s="3" t="str">
        <f>VLOOKUP(D2,'Cost Pool Taxonomy'!$A$2:$E$31,4,FALSE)</f>
        <v>Expense</v>
      </c>
      <c r="J2" s="3" t="str">
        <f>VLOOKUP(D2,'Cost Pool Taxonomy'!$A$2:$E$31,5,FALSE)</f>
        <v>OpEx</v>
      </c>
      <c r="K2" s="3"/>
    </row>
    <row r="3" spans="1:11" x14ac:dyDescent="0.35">
      <c r="A3" s="3" t="str">
        <f>_xlfn.CONCAT(B3,"___",C3)</f>
        <v>2___A Digital Delivery Company Contract (OpEx)</v>
      </c>
      <c r="B3" s="3">
        <v>2</v>
      </c>
      <c r="C3" s="3" t="s">
        <v>583</v>
      </c>
      <c r="D3" s="3" t="s">
        <v>584</v>
      </c>
      <c r="E3" s="25">
        <v>45017</v>
      </c>
      <c r="F3" s="3">
        <v>25000</v>
      </c>
      <c r="G3" s="3">
        <f>VLOOKUP(D3,'Cost Pool Taxonomy'!$A$2:$E$31,2,FALSE)</f>
        <v>2</v>
      </c>
      <c r="H3" s="3" t="str">
        <f>VLOOKUP(D3,'Cost Pool Taxonomy'!$A$2:$E$31,3,FALSE)</f>
        <v>External Labor</v>
      </c>
      <c r="I3" s="3" t="str">
        <f>VLOOKUP(D3,'Cost Pool Taxonomy'!$A$2:$E$31,4,FALSE)</f>
        <v>Expense</v>
      </c>
      <c r="J3" s="3" t="str">
        <f>VLOOKUP(D3,'Cost Pool Taxonomy'!$A$2:$E$31,5,FALSE)</f>
        <v>OpEx</v>
      </c>
      <c r="K3" s="3"/>
    </row>
    <row r="4" spans="1:11" x14ac:dyDescent="0.35">
      <c r="A4" s="3" t="str">
        <f>_xlfn.CONCAT(B4,"___",C4)</f>
        <v>3___The ESO IT team's staff (CapEx)</v>
      </c>
      <c r="B4" s="3">
        <v>3</v>
      </c>
      <c r="C4" s="3" t="s">
        <v>585</v>
      </c>
      <c r="D4" s="3" t="s">
        <v>586</v>
      </c>
      <c r="E4" s="25">
        <v>45017</v>
      </c>
      <c r="F4" s="3">
        <v>15000</v>
      </c>
      <c r="G4" s="3">
        <f>VLOOKUP(D4,'Cost Pool Taxonomy'!$A$2:$E$31,2,FALSE)</f>
        <v>24</v>
      </c>
      <c r="H4" s="3" t="str">
        <f>VLOOKUP(D4,'Cost Pool Taxonomy'!$A$2:$E$31,3,FALSE)</f>
        <v>Internal Labor</v>
      </c>
      <c r="I4" s="3" t="str">
        <f>VLOOKUP(D4,'Cost Pool Taxonomy'!$A$2:$E$31,4,FALSE)</f>
        <v>Capital</v>
      </c>
      <c r="J4" s="3" t="str">
        <f>VLOOKUP(D4,'Cost Pool Taxonomy'!$A$2:$E$31,5,FALSE)</f>
        <v>CapEx</v>
      </c>
      <c r="K4" s="3"/>
    </row>
    <row r="5" spans="1:11" x14ac:dyDescent="0.35">
      <c r="A5" s="3" t="str">
        <f>_xlfn.CONCAT(B5,"___",C5)</f>
        <v>4___A Digital Delivery Company Contract (CapEx)</v>
      </c>
      <c r="B5" s="3">
        <v>4</v>
      </c>
      <c r="C5" s="3" t="s">
        <v>587</v>
      </c>
      <c r="D5" s="3" t="s">
        <v>588</v>
      </c>
      <c r="E5" s="25">
        <v>45017</v>
      </c>
      <c r="F5" s="3">
        <v>77000</v>
      </c>
      <c r="G5" s="3">
        <f>VLOOKUP(D5,'Cost Pool Taxonomy'!$A$2:$E$31,2,FALSE)</f>
        <v>25</v>
      </c>
      <c r="H5" s="3" t="str">
        <f>VLOOKUP(D5,'Cost Pool Taxonomy'!$A$2:$E$31,3,FALSE)</f>
        <v>External Labor</v>
      </c>
      <c r="I5" s="3" t="str">
        <f>VLOOKUP(D5,'Cost Pool Taxonomy'!$A$2:$E$31,4,FALSE)</f>
        <v>Capital</v>
      </c>
      <c r="J5" s="3" t="str">
        <f>VLOOKUP(D5,'Cost Pool Taxonomy'!$A$2:$E$31,5,FALSE)</f>
        <v>CapEx</v>
      </c>
      <c r="K5" s="3"/>
    </row>
    <row r="6" spans="1:11" x14ac:dyDescent="0.35">
      <c r="A6" s="3" t="str">
        <f>_xlfn.CONCAT(B6,"___",C6)</f>
        <v>5___Elastic Search licence</v>
      </c>
      <c r="B6" s="3">
        <v>5</v>
      </c>
      <c r="C6" s="3" t="s">
        <v>589</v>
      </c>
      <c r="D6" s="3" t="s">
        <v>590</v>
      </c>
      <c r="E6" s="25">
        <v>45017</v>
      </c>
      <c r="F6" s="3">
        <v>2000</v>
      </c>
      <c r="G6" s="3">
        <f>VLOOKUP(D6,'Cost Pool Taxonomy'!$A$2:$E$31,2,FALSE)</f>
        <v>11</v>
      </c>
      <c r="H6" s="3" t="str">
        <f>VLOOKUP(D6,'Cost Pool Taxonomy'!$A$2:$E$31,3,FALSE)</f>
        <v>Software</v>
      </c>
      <c r="I6" s="3" t="str">
        <f>VLOOKUP(D6,'Cost Pool Taxonomy'!$A$2:$E$31,4,FALSE)</f>
        <v>Licensing</v>
      </c>
      <c r="J6" s="3" t="str">
        <f>VLOOKUP(D6,'Cost Pool Taxonomy'!$A$2:$E$31,5,FALSE)</f>
        <v>OpEx</v>
      </c>
      <c r="K6" s="3"/>
    </row>
    <row r="7" spans="1:11" x14ac:dyDescent="0.35">
      <c r="A7" s="3" t="str">
        <f t="shared" ref="A7:A8" si="0">_xlfn.CONCAT(B7,"___",C7)</f>
        <v>6___Jfrog Artifactory licence</v>
      </c>
      <c r="B7" s="3">
        <v>6</v>
      </c>
      <c r="C7" s="3" t="s">
        <v>591</v>
      </c>
      <c r="D7" s="3" t="s">
        <v>590</v>
      </c>
      <c r="E7" s="25">
        <v>45017</v>
      </c>
      <c r="F7" s="3">
        <v>3000</v>
      </c>
      <c r="G7" s="3">
        <f>VLOOKUP(D7,'Cost Pool Taxonomy'!$A$2:$E$31,2,FALSE)</f>
        <v>11</v>
      </c>
      <c r="H7" s="3" t="str">
        <f>VLOOKUP(D7,'Cost Pool Taxonomy'!$A$2:$E$31,3,FALSE)</f>
        <v>Software</v>
      </c>
      <c r="I7" s="3" t="str">
        <f>VLOOKUP(D7,'Cost Pool Taxonomy'!$A$2:$E$31,4,FALSE)</f>
        <v>Licensing</v>
      </c>
      <c r="J7" s="3" t="str">
        <f>VLOOKUP(D7,'Cost Pool Taxonomy'!$A$2:$E$31,5,FALSE)</f>
        <v>OpEx</v>
      </c>
      <c r="K7" s="3"/>
    </row>
    <row r="8" spans="1:11" x14ac:dyDescent="0.35">
      <c r="A8" s="3" t="str">
        <f t="shared" si="0"/>
        <v>7___Jfrog Artifactory maintenance fee</v>
      </c>
      <c r="B8" s="3">
        <v>7</v>
      </c>
      <c r="C8" s="3" t="s">
        <v>592</v>
      </c>
      <c r="D8" s="3" t="s">
        <v>593</v>
      </c>
      <c r="E8" s="25">
        <v>45017</v>
      </c>
      <c r="F8" s="3">
        <v>15000</v>
      </c>
      <c r="G8" s="3">
        <f>VLOOKUP(D8,'Cost Pool Taxonomy'!$A$2:$E$31,2,FALSE)</f>
        <v>12</v>
      </c>
      <c r="H8" s="3" t="str">
        <f>VLOOKUP(D8,'Cost Pool Taxonomy'!$A$2:$E$31,3,FALSE)</f>
        <v>Software</v>
      </c>
      <c r="I8" s="3" t="str">
        <f>VLOOKUP(D8,'Cost Pool Taxonomy'!$A$2:$E$31,4,FALSE)</f>
        <v>Maintenance &amp; Support</v>
      </c>
      <c r="J8" s="3" t="str">
        <f>VLOOKUP(D8,'Cost Pool Taxonomy'!$A$2:$E$31,5,FALSE)</f>
        <v>OpEx</v>
      </c>
      <c r="K8" s="3"/>
    </row>
    <row r="9" spans="1:11" x14ac:dyDescent="0.35">
      <c r="A9" s="3" t="str">
        <f t="shared" ref="A9:A12" si="1">_xlfn.CONCAT(B9,"___",C9)</f>
        <v>8___Power BI licence</v>
      </c>
      <c r="B9" s="3">
        <v>8</v>
      </c>
      <c r="C9" s="3" t="s">
        <v>594</v>
      </c>
      <c r="D9" s="3" t="s">
        <v>590</v>
      </c>
      <c r="E9" s="25">
        <v>45017</v>
      </c>
      <c r="F9" s="3">
        <v>4000</v>
      </c>
      <c r="G9" s="3">
        <f>VLOOKUP(D9,'Cost Pool Taxonomy'!$A$2:$E$31,2,FALSE)</f>
        <v>11</v>
      </c>
      <c r="H9" s="3" t="str">
        <f>VLOOKUP(D9,'Cost Pool Taxonomy'!$A$2:$E$31,3,FALSE)</f>
        <v>Software</v>
      </c>
      <c r="I9" s="3" t="str">
        <f>VLOOKUP(D9,'Cost Pool Taxonomy'!$A$2:$E$31,4,FALSE)</f>
        <v>Licensing</v>
      </c>
      <c r="J9" s="3" t="str">
        <f>VLOOKUP(D9,'Cost Pool Taxonomy'!$A$2:$E$31,5,FALSE)</f>
        <v>OpEx</v>
      </c>
      <c r="K9" s="3"/>
    </row>
    <row r="10" spans="1:11" x14ac:dyDescent="0.35">
      <c r="A10" s="3" t="str">
        <f t="shared" si="1"/>
        <v>9___Azure Blob storage licence</v>
      </c>
      <c r="B10" s="3">
        <v>9</v>
      </c>
      <c r="C10" s="3" t="s">
        <v>595</v>
      </c>
      <c r="D10" s="3" t="s">
        <v>590</v>
      </c>
      <c r="E10" s="25">
        <v>45017</v>
      </c>
      <c r="F10" s="3">
        <v>15000</v>
      </c>
      <c r="G10" s="3">
        <f>VLOOKUP(D10,'Cost Pool Taxonomy'!$A$2:$E$31,2,FALSE)</f>
        <v>11</v>
      </c>
      <c r="H10" s="3" t="str">
        <f>VLOOKUP(D10,'Cost Pool Taxonomy'!$A$2:$E$31,3,FALSE)</f>
        <v>Software</v>
      </c>
      <c r="I10" s="3" t="str">
        <f>VLOOKUP(D10,'Cost Pool Taxonomy'!$A$2:$E$31,4,FALSE)</f>
        <v>Licensing</v>
      </c>
      <c r="J10" s="3" t="str">
        <f>VLOOKUP(D10,'Cost Pool Taxonomy'!$A$2:$E$31,5,FALSE)</f>
        <v>OpEx</v>
      </c>
      <c r="K10" s="3"/>
    </row>
    <row r="11" spans="1:11" x14ac:dyDescent="0.35">
      <c r="A11" s="3" t="str">
        <f t="shared" si="1"/>
        <v>10___Apache Ranger licence</v>
      </c>
      <c r="B11" s="3">
        <v>10</v>
      </c>
      <c r="C11" s="3" t="s">
        <v>596</v>
      </c>
      <c r="D11" s="3" t="s">
        <v>590</v>
      </c>
      <c r="E11" s="25">
        <v>45017</v>
      </c>
      <c r="F11" s="3">
        <v>17000</v>
      </c>
      <c r="G11" s="3">
        <f>VLOOKUP(D11,'Cost Pool Taxonomy'!$A$2:$E$31,2,FALSE)</f>
        <v>11</v>
      </c>
      <c r="H11" s="3" t="str">
        <f>VLOOKUP(D11,'Cost Pool Taxonomy'!$A$2:$E$31,3,FALSE)</f>
        <v>Software</v>
      </c>
      <c r="I11" s="3" t="str">
        <f>VLOOKUP(D11,'Cost Pool Taxonomy'!$A$2:$E$31,4,FALSE)</f>
        <v>Licensing</v>
      </c>
      <c r="J11" s="3" t="str">
        <f>VLOOKUP(D11,'Cost Pool Taxonomy'!$A$2:$E$31,5,FALSE)</f>
        <v>OpEx</v>
      </c>
      <c r="K11" s="3"/>
    </row>
    <row r="12" spans="1:11" x14ac:dyDescent="0.35">
      <c r="A12" s="3" t="str">
        <f t="shared" si="1"/>
        <v>11___PySpark licence</v>
      </c>
      <c r="B12" s="3">
        <v>11</v>
      </c>
      <c r="C12" s="3" t="s">
        <v>597</v>
      </c>
      <c r="D12" s="3" t="s">
        <v>590</v>
      </c>
      <c r="E12" s="25">
        <v>45017</v>
      </c>
      <c r="F12" s="3">
        <v>4000</v>
      </c>
      <c r="G12" s="3">
        <f>VLOOKUP(D12,'Cost Pool Taxonomy'!$A$2:$E$31,2,FALSE)</f>
        <v>11</v>
      </c>
      <c r="H12" s="3" t="str">
        <f>VLOOKUP(D12,'Cost Pool Taxonomy'!$A$2:$E$31,3,FALSE)</f>
        <v>Software</v>
      </c>
      <c r="I12" s="3" t="str">
        <f>VLOOKUP(D12,'Cost Pool Taxonomy'!$A$2:$E$31,4,FALSE)</f>
        <v>Licensing</v>
      </c>
      <c r="J12" s="3" t="str">
        <f>VLOOKUP(D12,'Cost Pool Taxonomy'!$A$2:$E$31,5,FALSE)</f>
        <v>OpEx</v>
      </c>
      <c r="K12" s="3"/>
    </row>
    <row r="13" spans="1:11" x14ac:dyDescent="0.35">
      <c r="A13" s="3" t="str">
        <f t="shared" ref="A13:A15" si="2">_xlfn.CONCAT(B13,"___",C13)</f>
        <v>12___A second digital delivery company's contract (CapEx)</v>
      </c>
      <c r="B13" s="3">
        <v>12</v>
      </c>
      <c r="C13" s="3" t="s">
        <v>598</v>
      </c>
      <c r="D13" s="3" t="s">
        <v>588</v>
      </c>
      <c r="E13" s="25">
        <v>45017</v>
      </c>
      <c r="F13" s="3">
        <v>12000</v>
      </c>
      <c r="G13" s="3">
        <f>VLOOKUP(D13,'Cost Pool Taxonomy'!$A$2:$E$31,2,FALSE)</f>
        <v>25</v>
      </c>
      <c r="H13" s="3" t="str">
        <f>VLOOKUP(D13,'Cost Pool Taxonomy'!$A$2:$E$31,3,FALSE)</f>
        <v>External Labor</v>
      </c>
      <c r="I13" s="3" t="str">
        <f>VLOOKUP(D13,'Cost Pool Taxonomy'!$A$2:$E$31,4,FALSE)</f>
        <v>Capital</v>
      </c>
      <c r="J13" s="3" t="str">
        <f>VLOOKUP(D13,'Cost Pool Taxonomy'!$A$2:$E$31,5,FALSE)</f>
        <v>CapEx</v>
      </c>
      <c r="K13" s="3"/>
    </row>
    <row r="14" spans="1:11" x14ac:dyDescent="0.35">
      <c r="A14" s="3" t="str">
        <f t="shared" si="2"/>
        <v>13___A contractor's costs (CapEx)</v>
      </c>
      <c r="B14" s="3">
        <v>13</v>
      </c>
      <c r="C14" s="3" t="s">
        <v>599</v>
      </c>
      <c r="D14" s="3" t="s">
        <v>588</v>
      </c>
      <c r="E14" s="25">
        <v>45017</v>
      </c>
      <c r="F14" s="3">
        <v>14000</v>
      </c>
      <c r="G14" s="3">
        <f>VLOOKUP(D14,'Cost Pool Taxonomy'!$A$2:$E$31,2,FALSE)</f>
        <v>25</v>
      </c>
      <c r="H14" s="3" t="str">
        <f>VLOOKUP(D14,'Cost Pool Taxonomy'!$A$2:$E$31,3,FALSE)</f>
        <v>External Labor</v>
      </c>
      <c r="I14" s="3" t="str">
        <f>VLOOKUP(D14,'Cost Pool Taxonomy'!$A$2:$E$31,4,FALSE)</f>
        <v>Capital</v>
      </c>
      <c r="J14" s="3" t="str">
        <f>VLOOKUP(D14,'Cost Pool Taxonomy'!$A$2:$E$31,5,FALSE)</f>
        <v>CapEx</v>
      </c>
      <c r="K14" s="3"/>
    </row>
    <row r="15" spans="1:11" x14ac:dyDescent="0.35">
      <c r="A15" s="3" t="str">
        <f t="shared" si="2"/>
        <v>14___The ESO IT team's staff (OpEx)</v>
      </c>
      <c r="B15">
        <v>14</v>
      </c>
      <c r="C15" s="3" t="s">
        <v>581</v>
      </c>
      <c r="D15" s="3" t="s">
        <v>582</v>
      </c>
      <c r="E15" s="25">
        <v>45383</v>
      </c>
      <c r="F15" s="3">
        <v>130000</v>
      </c>
      <c r="G15" s="3">
        <f>VLOOKUP(D15,'Cost Pool Taxonomy'!$A$2:$E$31,2,FALSE)</f>
        <v>1</v>
      </c>
      <c r="H15" s="3" t="str">
        <f>VLOOKUP(D15,'Cost Pool Taxonomy'!$A$2:$E$31,3,FALSE)</f>
        <v>Internal Labor</v>
      </c>
      <c r="I15" s="3" t="str">
        <f>VLOOKUP(D15,'Cost Pool Taxonomy'!$A$2:$E$31,4,FALSE)</f>
        <v>Expense</v>
      </c>
      <c r="J15" s="3" t="str">
        <f>VLOOKUP(D15,'Cost Pool Taxonomy'!$A$2:$E$31,5,FALSE)</f>
        <v>OpEx</v>
      </c>
    </row>
    <row r="16" spans="1:11" x14ac:dyDescent="0.35">
      <c r="E16" s="25"/>
      <c r="H16" s="3"/>
      <c r="I16" s="3"/>
      <c r="J16" s="3"/>
    </row>
    <row r="19" spans="3:3" x14ac:dyDescent="0.35">
      <c r="C19" t="s">
        <v>696</v>
      </c>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421EAAD-B604-FD46-A310-A4742F00265A}">
          <x14:formula1>
            <xm:f>'Cost Pool Taxonomy'!$A$2:$A$31</xm:f>
          </x14:formula1>
          <xm:sqref>D2:D100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AF35C-4C93-FF46-934F-E0E842571F51}">
  <sheetPr>
    <tabColor theme="9"/>
  </sheetPr>
  <dimension ref="A1:L100"/>
  <sheetViews>
    <sheetView zoomScaleNormal="100" workbookViewId="0">
      <selection activeCell="E14" sqref="E14"/>
    </sheetView>
  </sheetViews>
  <sheetFormatPr defaultColWidth="11.453125" defaultRowHeight="14.5" x14ac:dyDescent="0.35"/>
  <cols>
    <col min="1" max="1" width="29.6328125" style="3" bestFit="1" customWidth="1"/>
    <col min="2" max="2" width="9.6328125" bestFit="1" customWidth="1"/>
    <col min="3" max="3" width="25" bestFit="1" customWidth="1"/>
    <col min="4" max="4" width="40" bestFit="1" customWidth="1"/>
    <col min="5" max="5" width="18.1796875" style="3" bestFit="1" customWidth="1"/>
    <col min="6" max="6" width="19.453125" bestFit="1" customWidth="1"/>
    <col min="7" max="7" width="23" bestFit="1" customWidth="1"/>
    <col min="8" max="8" width="10.81640625" bestFit="1" customWidth="1"/>
  </cols>
  <sheetData>
    <row r="1" spans="1:12" s="17" customFormat="1" x14ac:dyDescent="0.35">
      <c r="A1" s="17" t="s">
        <v>600</v>
      </c>
      <c r="B1" s="17" t="s">
        <v>601</v>
      </c>
      <c r="C1" s="17" t="s">
        <v>602</v>
      </c>
      <c r="D1" s="17" t="s">
        <v>603</v>
      </c>
      <c r="E1" s="17" t="s">
        <v>604</v>
      </c>
      <c r="F1" s="17" t="s">
        <v>62</v>
      </c>
      <c r="G1" s="17" t="s">
        <v>63</v>
      </c>
      <c r="H1" s="17" t="s">
        <v>64</v>
      </c>
    </row>
    <row r="2" spans="1:12" x14ac:dyDescent="0.35">
      <c r="A2" s="3" t="str">
        <f t="shared" ref="A2:A11" si="0">_xlfn.CONCAT(B2,"___",C2)</f>
        <v>1___Elastic Search</v>
      </c>
      <c r="B2" s="3">
        <v>1</v>
      </c>
      <c r="C2" s="3" t="s">
        <v>605</v>
      </c>
      <c r="D2" s="3" t="s">
        <v>606</v>
      </c>
      <c r="E2" s="3">
        <f>VLOOKUP(D2,'IT Tower Taxonomy'!$A$2:$F$56,2,FALSE)</f>
        <v>42</v>
      </c>
      <c r="F2" s="3" t="str">
        <f>VLOOKUP(D2,'IT Tower Taxonomy'!$A$2:$F$56,4,FALSE)</f>
        <v>Platform</v>
      </c>
      <c r="G2" s="3" t="str">
        <f>VLOOKUP(D2,'IT Tower Taxonomy'!$A$2:$F$56,5,FALSE)</f>
        <v>Middleware</v>
      </c>
      <c r="H2" s="3" t="str">
        <f>VLOOKUP(D2,'IT Tower Taxonomy'!$A$2:$F$56,6,FALSE)</f>
        <v>Public Cloud</v>
      </c>
      <c r="I2" s="3"/>
      <c r="J2" s="3"/>
      <c r="K2" s="3"/>
      <c r="L2" s="3"/>
    </row>
    <row r="3" spans="1:12" x14ac:dyDescent="0.35">
      <c r="A3" s="3" t="str">
        <f t="shared" si="0"/>
        <v>2___Jfrog Artifactory</v>
      </c>
      <c r="B3" s="3">
        <v>2</v>
      </c>
      <c r="C3" s="3" t="s">
        <v>607</v>
      </c>
      <c r="D3" s="3" t="s">
        <v>606</v>
      </c>
      <c r="E3" s="3">
        <f>VLOOKUP(D3,'IT Tower Taxonomy'!$A$2:$F$56,2,FALSE)</f>
        <v>42</v>
      </c>
      <c r="F3" s="3" t="str">
        <f>VLOOKUP(D3,'IT Tower Taxonomy'!$A$2:$F$56,4,FALSE)</f>
        <v>Platform</v>
      </c>
      <c r="G3" s="3" t="str">
        <f>VLOOKUP(D3,'IT Tower Taxonomy'!$A$2:$F$56,5,FALSE)</f>
        <v>Middleware</v>
      </c>
      <c r="H3" s="3" t="str">
        <f>VLOOKUP(D3,'IT Tower Taxonomy'!$A$2:$F$56,6,FALSE)</f>
        <v>Public Cloud</v>
      </c>
      <c r="I3" s="3"/>
      <c r="J3" s="3"/>
      <c r="K3" s="3"/>
      <c r="L3" s="3"/>
    </row>
    <row r="4" spans="1:12" x14ac:dyDescent="0.35">
      <c r="A4" s="3" t="str">
        <f t="shared" si="0"/>
        <v>3___Apache Airflow</v>
      </c>
      <c r="B4" s="3">
        <v>3</v>
      </c>
      <c r="C4" s="3" t="s">
        <v>608</v>
      </c>
      <c r="D4" s="3" t="s">
        <v>606</v>
      </c>
      <c r="E4" s="3">
        <f>VLOOKUP(D4,'IT Tower Taxonomy'!$A$2:$F$56,2,FALSE)</f>
        <v>42</v>
      </c>
      <c r="F4" s="3" t="str">
        <f>VLOOKUP(D4,'IT Tower Taxonomy'!$A$2:$F$56,4,FALSE)</f>
        <v>Platform</v>
      </c>
      <c r="G4" s="3" t="str">
        <f>VLOOKUP(D4,'IT Tower Taxonomy'!$A$2:$F$56,5,FALSE)</f>
        <v>Middleware</v>
      </c>
      <c r="H4" s="3" t="str">
        <f>VLOOKUP(D4,'IT Tower Taxonomy'!$A$2:$F$56,6,FALSE)</f>
        <v>Public Cloud</v>
      </c>
      <c r="I4" s="3"/>
      <c r="J4" s="3"/>
      <c r="K4" s="3"/>
      <c r="L4" s="3"/>
    </row>
    <row r="5" spans="1:12" x14ac:dyDescent="0.35">
      <c r="A5" s="3" t="str">
        <f t="shared" si="0"/>
        <v>4___Zeppelin NoteBook</v>
      </c>
      <c r="B5" s="3">
        <v>4</v>
      </c>
      <c r="C5" s="3" t="s">
        <v>609</v>
      </c>
      <c r="D5" s="3" t="s">
        <v>610</v>
      </c>
      <c r="E5" s="3">
        <f>VLOOKUP(D5,'IT Tower Taxonomy'!$A$2:$F$56,2,FALSE)</f>
        <v>21</v>
      </c>
      <c r="F5" s="3" t="str">
        <f>VLOOKUP(D5,'IT Tower Taxonomy'!$A$2:$F$56,4,FALSE)</f>
        <v>End User</v>
      </c>
      <c r="G5" s="3" t="str">
        <f>VLOOKUP(D5,'IT Tower Taxonomy'!$A$2:$F$56,5,FALSE)</f>
        <v>End User Software</v>
      </c>
      <c r="H5" s="3" t="str">
        <f>VLOOKUP(D5,'IT Tower Taxonomy'!$A$2:$F$56,6,FALSE)</f>
        <v>Other</v>
      </c>
      <c r="I5" s="3"/>
      <c r="J5" s="3"/>
      <c r="K5" s="3"/>
      <c r="L5" s="3"/>
    </row>
    <row r="6" spans="1:12" x14ac:dyDescent="0.35">
      <c r="A6" s="3" t="str">
        <f t="shared" si="0"/>
        <v>5___Jupyter Notebook</v>
      </c>
      <c r="B6" s="3">
        <v>5</v>
      </c>
      <c r="C6" s="3" t="s">
        <v>611</v>
      </c>
      <c r="D6" s="3" t="s">
        <v>610</v>
      </c>
      <c r="E6" s="3">
        <f>VLOOKUP(D6,'IT Tower Taxonomy'!$A$2:$F$56,2,FALSE)</f>
        <v>21</v>
      </c>
      <c r="F6" s="3" t="str">
        <f>VLOOKUP(D6,'IT Tower Taxonomy'!$A$2:$F$56,4,FALSE)</f>
        <v>End User</v>
      </c>
      <c r="G6" s="3" t="str">
        <f>VLOOKUP(D6,'IT Tower Taxonomy'!$A$2:$F$56,5,FALSE)</f>
        <v>End User Software</v>
      </c>
      <c r="H6" s="3" t="str">
        <f>VLOOKUP(D6,'IT Tower Taxonomy'!$A$2:$F$56,6,FALSE)</f>
        <v>Other</v>
      </c>
      <c r="I6" s="3"/>
      <c r="J6" s="3"/>
      <c r="K6" s="3"/>
      <c r="L6" s="3"/>
    </row>
    <row r="7" spans="1:12" x14ac:dyDescent="0.35">
      <c r="A7" s="3" t="str">
        <f t="shared" si="0"/>
        <v>6___Power BI</v>
      </c>
      <c r="B7" s="3">
        <v>6</v>
      </c>
      <c r="C7" s="3" t="s">
        <v>612</v>
      </c>
      <c r="D7" s="3" t="s">
        <v>610</v>
      </c>
      <c r="E7" s="3">
        <f>VLOOKUP(D7,'IT Tower Taxonomy'!$A$2:$F$56,2,FALSE)</f>
        <v>21</v>
      </c>
      <c r="F7" s="3" t="str">
        <f>VLOOKUP(D7,'IT Tower Taxonomy'!$A$2:$F$56,4,FALSE)</f>
        <v>End User</v>
      </c>
      <c r="G7" s="3" t="str">
        <f>VLOOKUP(D7,'IT Tower Taxonomy'!$A$2:$F$56,5,FALSE)</f>
        <v>End User Software</v>
      </c>
      <c r="H7" s="3" t="str">
        <f>VLOOKUP(D7,'IT Tower Taxonomy'!$A$2:$F$56,6,FALSE)</f>
        <v>Other</v>
      </c>
      <c r="I7" s="3"/>
      <c r="J7" s="3"/>
      <c r="K7" s="3"/>
      <c r="L7" s="3"/>
    </row>
    <row r="8" spans="1:12" x14ac:dyDescent="0.35">
      <c r="A8" s="3" t="str">
        <f t="shared" si="0"/>
        <v>7___Azure Blob storage</v>
      </c>
      <c r="B8" s="3">
        <v>7</v>
      </c>
      <c r="C8" s="3" t="s">
        <v>613</v>
      </c>
      <c r="D8" s="3" t="s">
        <v>614</v>
      </c>
      <c r="E8" s="3">
        <f>VLOOKUP(D8,'IT Tower Taxonomy'!$A$2:$F$56,2,FALSE)</f>
        <v>55</v>
      </c>
      <c r="F8" s="3" t="str">
        <f>VLOOKUP(D8,'IT Tower Taxonomy'!$A$2:$F$56,4,FALSE)</f>
        <v>Storage</v>
      </c>
      <c r="G8" s="3" t="str">
        <f>VLOOKUP(D8,'IT Tower Taxonomy'!$A$2:$F$56,5,FALSE)</f>
        <v>Online Storage</v>
      </c>
      <c r="H8" s="3" t="str">
        <f>VLOOKUP(D8,'IT Tower Taxonomy'!$A$2:$F$56,6,FALSE)</f>
        <v>Public Cloud</v>
      </c>
      <c r="I8" s="3"/>
      <c r="J8" s="3"/>
      <c r="K8" s="3"/>
      <c r="L8" s="3"/>
    </row>
    <row r="9" spans="1:12" x14ac:dyDescent="0.35">
      <c r="A9" s="3" t="str">
        <f t="shared" si="0"/>
        <v>8___Apache Ranger</v>
      </c>
      <c r="B9" s="3">
        <v>8</v>
      </c>
      <c r="C9" s="3" t="s">
        <v>615</v>
      </c>
      <c r="D9" s="3" t="s">
        <v>616</v>
      </c>
      <c r="E9" s="3">
        <f>VLOOKUP(D9,'IT Tower Taxonomy'!$A$2:$F$56,2,FALSE)</f>
        <v>49</v>
      </c>
      <c r="F9" s="3" t="str">
        <f>VLOOKUP(D9,'IT Tower Taxonomy'!$A$2:$F$56,4,FALSE)</f>
        <v>Security &amp; Compliance</v>
      </c>
      <c r="G9" s="3" t="str">
        <f>VLOOKUP(D9,'IT Tower Taxonomy'!$A$2:$F$56,5,FALSE)</f>
        <v>Security</v>
      </c>
      <c r="H9" s="3" t="str">
        <f>VLOOKUP(D9,'IT Tower Taxonomy'!$A$2:$F$56,6,FALSE)</f>
        <v>Public Cloud</v>
      </c>
      <c r="I9" s="3"/>
      <c r="J9" s="3"/>
      <c r="K9" s="3"/>
      <c r="L9" s="3"/>
    </row>
    <row r="10" spans="1:12" x14ac:dyDescent="0.35">
      <c r="A10" s="3" t="str">
        <f t="shared" si="0"/>
        <v>9___PySPark</v>
      </c>
      <c r="B10" s="3">
        <v>9</v>
      </c>
      <c r="C10" s="3" t="s">
        <v>617</v>
      </c>
      <c r="D10" s="3" t="s">
        <v>618</v>
      </c>
      <c r="E10" s="3">
        <f>VLOOKUP(D10,'IT Tower Taxonomy'!$A$2:$F$56,2,FALSE)</f>
        <v>44</v>
      </c>
      <c r="F10" s="3" t="str">
        <f>VLOOKUP(D10,'IT Tower Taxonomy'!$A$2:$F$56,4,FALSE)</f>
        <v>Platform</v>
      </c>
      <c r="G10" s="3" t="str">
        <f>VLOOKUP(D10,'IT Tower Taxonomy'!$A$2:$F$56,5,FALSE)</f>
        <v>Big Data</v>
      </c>
      <c r="H10" s="3" t="str">
        <f>VLOOKUP(D10,'IT Tower Taxonomy'!$A$2:$F$56,6,FALSE)</f>
        <v>Other</v>
      </c>
      <c r="I10" s="3"/>
      <c r="J10" s="3"/>
      <c r="K10" s="3"/>
      <c r="L10" s="3"/>
    </row>
    <row r="11" spans="1:12" x14ac:dyDescent="0.35">
      <c r="A11" s="3" t="str">
        <f t="shared" si="0"/>
        <v>10___Documented Analytics Strategy</v>
      </c>
      <c r="B11" s="3">
        <v>10</v>
      </c>
      <c r="C11" s="3" t="s">
        <v>619</v>
      </c>
      <c r="D11" s="3" t="s">
        <v>620</v>
      </c>
      <c r="E11" s="3">
        <f>VLOOKUP(D11,'IT Tower Taxonomy'!$A$2:$F$56,2,FALSE)</f>
        <v>18</v>
      </c>
      <c r="F11" s="3" t="str">
        <f>VLOOKUP(D11,'IT Tower Taxonomy'!$A$2:$F$56,4,FALSE)</f>
        <v>Delivery</v>
      </c>
      <c r="G11" s="3" t="str">
        <f>VLOOKUP(D11,'IT Tower Taxonomy'!$A$2:$F$56,5,FALSE)</f>
        <v>Program, Product &amp; Project Management</v>
      </c>
      <c r="H11" s="3" t="str">
        <f>VLOOKUP(D11,'IT Tower Taxonomy'!$A$2:$F$56,6,FALSE)</f>
        <v>Other</v>
      </c>
      <c r="I11" s="3"/>
      <c r="J11" s="3"/>
      <c r="K11" s="3"/>
      <c r="L11" s="3"/>
    </row>
    <row r="12" spans="1:12" x14ac:dyDescent="0.35">
      <c r="B12" s="3"/>
      <c r="C12" s="3"/>
      <c r="D12" s="3"/>
      <c r="F12" s="3"/>
      <c r="G12" s="3"/>
      <c r="H12" s="3"/>
      <c r="I12" s="3"/>
      <c r="J12" s="3"/>
      <c r="K12" s="3"/>
      <c r="L12" s="3"/>
    </row>
    <row r="13" spans="1:12" x14ac:dyDescent="0.35">
      <c r="B13" s="3"/>
      <c r="C13" s="3"/>
      <c r="D13" s="3"/>
      <c r="F13" s="3"/>
      <c r="G13" s="3"/>
      <c r="H13" s="3"/>
      <c r="I13" s="3"/>
      <c r="J13" s="3"/>
      <c r="K13" s="3"/>
      <c r="L13" s="3"/>
    </row>
    <row r="14" spans="1:12" x14ac:dyDescent="0.35">
      <c r="B14" s="3"/>
      <c r="C14" s="3"/>
      <c r="D14" s="3"/>
      <c r="F14" s="3"/>
      <c r="G14" s="3"/>
      <c r="H14" s="3"/>
      <c r="I14" s="3"/>
      <c r="J14" s="3"/>
      <c r="K14" s="3"/>
      <c r="L14" s="3"/>
    </row>
    <row r="15" spans="1:12" x14ac:dyDescent="0.35">
      <c r="B15" s="3"/>
      <c r="C15" s="3"/>
      <c r="D15" s="3"/>
      <c r="F15" s="3"/>
      <c r="G15" s="3"/>
      <c r="H15" s="3"/>
      <c r="I15" s="3"/>
      <c r="J15" s="3"/>
      <c r="K15" s="3"/>
      <c r="L15" s="3"/>
    </row>
    <row r="16" spans="1:12" x14ac:dyDescent="0.35">
      <c r="B16" s="3"/>
      <c r="C16" s="3"/>
      <c r="D16" s="3"/>
      <c r="F16" s="3"/>
      <c r="G16" s="3"/>
      <c r="H16" s="3"/>
      <c r="I16" s="3"/>
      <c r="J16" s="3"/>
      <c r="K16" s="3"/>
      <c r="L16" s="3"/>
    </row>
    <row r="17" spans="4:4" x14ac:dyDescent="0.35">
      <c r="D17" s="3"/>
    </row>
    <row r="18" spans="4:4" x14ac:dyDescent="0.35">
      <c r="D18" s="3"/>
    </row>
    <row r="19" spans="4:4" x14ac:dyDescent="0.35">
      <c r="D19" s="3"/>
    </row>
    <row r="20" spans="4:4" x14ac:dyDescent="0.35">
      <c r="D20" s="3"/>
    </row>
    <row r="21" spans="4:4" x14ac:dyDescent="0.35">
      <c r="D21" s="3"/>
    </row>
    <row r="22" spans="4:4" x14ac:dyDescent="0.35">
      <c r="D22" s="3"/>
    </row>
    <row r="23" spans="4:4" x14ac:dyDescent="0.35">
      <c r="D23" s="3"/>
    </row>
    <row r="24" spans="4:4" x14ac:dyDescent="0.35">
      <c r="D24" s="3"/>
    </row>
    <row r="25" spans="4:4" x14ac:dyDescent="0.35">
      <c r="D25" s="3"/>
    </row>
    <row r="26" spans="4:4" x14ac:dyDescent="0.35">
      <c r="D26" s="3"/>
    </row>
    <row r="27" spans="4:4" x14ac:dyDescent="0.35">
      <c r="D27" s="3"/>
    </row>
    <row r="28" spans="4:4" x14ac:dyDescent="0.35">
      <c r="D28" s="3"/>
    </row>
    <row r="29" spans="4:4" x14ac:dyDescent="0.35">
      <c r="D29" s="3"/>
    </row>
    <row r="30" spans="4:4" x14ac:dyDescent="0.35">
      <c r="D30" s="3"/>
    </row>
    <row r="31" spans="4:4" x14ac:dyDescent="0.35">
      <c r="D31" s="3"/>
    </row>
    <row r="32" spans="4:4" x14ac:dyDescent="0.35">
      <c r="D32" s="3"/>
    </row>
    <row r="33" spans="4:4" x14ac:dyDescent="0.35">
      <c r="D33" s="3"/>
    </row>
    <row r="34" spans="4:4" x14ac:dyDescent="0.35">
      <c r="D34" s="3"/>
    </row>
    <row r="35" spans="4:4" x14ac:dyDescent="0.35">
      <c r="D35" s="3"/>
    </row>
    <row r="36" spans="4:4" x14ac:dyDescent="0.35">
      <c r="D36" s="3"/>
    </row>
    <row r="37" spans="4:4" x14ac:dyDescent="0.35">
      <c r="D37" s="3"/>
    </row>
    <row r="38" spans="4:4" x14ac:dyDescent="0.35">
      <c r="D38" s="3"/>
    </row>
    <row r="39" spans="4:4" x14ac:dyDescent="0.35">
      <c r="D39" s="3"/>
    </row>
    <row r="40" spans="4:4" x14ac:dyDescent="0.35">
      <c r="D40" s="3"/>
    </row>
    <row r="41" spans="4:4" x14ac:dyDescent="0.35">
      <c r="D41" s="3"/>
    </row>
    <row r="42" spans="4:4" x14ac:dyDescent="0.35">
      <c r="D42" s="3"/>
    </row>
    <row r="43" spans="4:4" x14ac:dyDescent="0.35">
      <c r="D43" s="3"/>
    </row>
    <row r="44" spans="4:4" x14ac:dyDescent="0.35">
      <c r="D44" s="3"/>
    </row>
    <row r="45" spans="4:4" x14ac:dyDescent="0.35">
      <c r="D45" s="3"/>
    </row>
    <row r="46" spans="4:4" x14ac:dyDescent="0.35">
      <c r="D46" s="3"/>
    </row>
    <row r="47" spans="4:4" x14ac:dyDescent="0.35">
      <c r="D47" s="3"/>
    </row>
    <row r="48" spans="4:4" x14ac:dyDescent="0.35">
      <c r="D48" s="3"/>
    </row>
    <row r="49" spans="4:4" x14ac:dyDescent="0.35">
      <c r="D49" s="3"/>
    </row>
    <row r="50" spans="4:4" x14ac:dyDescent="0.35">
      <c r="D50" s="3"/>
    </row>
    <row r="51" spans="4:4" x14ac:dyDescent="0.35">
      <c r="D51" s="3"/>
    </row>
    <row r="52" spans="4:4" x14ac:dyDescent="0.35">
      <c r="D52" s="3"/>
    </row>
    <row r="53" spans="4:4" x14ac:dyDescent="0.35">
      <c r="D53" s="3"/>
    </row>
    <row r="54" spans="4:4" x14ac:dyDescent="0.35">
      <c r="D54" s="3"/>
    </row>
    <row r="55" spans="4:4" x14ac:dyDescent="0.35">
      <c r="D55" s="3"/>
    </row>
    <row r="56" spans="4:4" x14ac:dyDescent="0.35">
      <c r="D56" s="3"/>
    </row>
    <row r="57" spans="4:4" x14ac:dyDescent="0.35">
      <c r="D57" s="3"/>
    </row>
    <row r="58" spans="4:4" x14ac:dyDescent="0.35">
      <c r="D58" s="3"/>
    </row>
    <row r="59" spans="4:4" x14ac:dyDescent="0.35">
      <c r="D59" s="3"/>
    </row>
    <row r="60" spans="4:4" x14ac:dyDescent="0.35">
      <c r="D60" s="3"/>
    </row>
    <row r="61" spans="4:4" x14ac:dyDescent="0.35">
      <c r="D61" s="3"/>
    </row>
    <row r="62" spans="4:4" x14ac:dyDescent="0.35">
      <c r="D62" s="3"/>
    </row>
    <row r="63" spans="4:4" x14ac:dyDescent="0.35">
      <c r="D63" s="3"/>
    </row>
    <row r="64" spans="4:4" x14ac:dyDescent="0.35">
      <c r="D64" s="3"/>
    </row>
    <row r="65" spans="4:4" x14ac:dyDescent="0.35">
      <c r="D65" s="3"/>
    </row>
    <row r="66" spans="4:4" x14ac:dyDescent="0.35">
      <c r="D66" s="3"/>
    </row>
    <row r="67" spans="4:4" x14ac:dyDescent="0.35">
      <c r="D67" s="3"/>
    </row>
    <row r="68" spans="4:4" x14ac:dyDescent="0.35">
      <c r="D68" s="3"/>
    </row>
    <row r="69" spans="4:4" x14ac:dyDescent="0.35">
      <c r="D69" s="3"/>
    </row>
    <row r="70" spans="4:4" x14ac:dyDescent="0.35">
      <c r="D70" s="3"/>
    </row>
    <row r="71" spans="4:4" x14ac:dyDescent="0.35">
      <c r="D71" s="3"/>
    </row>
    <row r="72" spans="4:4" x14ac:dyDescent="0.35">
      <c r="D72" s="3"/>
    </row>
    <row r="73" spans="4:4" x14ac:dyDescent="0.35">
      <c r="D73" s="3"/>
    </row>
    <row r="74" spans="4:4" x14ac:dyDescent="0.35">
      <c r="D74" s="3"/>
    </row>
    <row r="75" spans="4:4" x14ac:dyDescent="0.35">
      <c r="D75" s="3"/>
    </row>
    <row r="76" spans="4:4" x14ac:dyDescent="0.35">
      <c r="D76" s="3"/>
    </row>
    <row r="77" spans="4:4" x14ac:dyDescent="0.35">
      <c r="D77" s="3"/>
    </row>
    <row r="78" spans="4:4" x14ac:dyDescent="0.35">
      <c r="D78" s="3"/>
    </row>
    <row r="79" spans="4:4" x14ac:dyDescent="0.35">
      <c r="D79" s="3"/>
    </row>
    <row r="80" spans="4:4" x14ac:dyDescent="0.35">
      <c r="D80" s="3"/>
    </row>
    <row r="81" spans="4:4" x14ac:dyDescent="0.35">
      <c r="D81" s="3"/>
    </row>
    <row r="82" spans="4:4" x14ac:dyDescent="0.35">
      <c r="D82" s="3"/>
    </row>
    <row r="83" spans="4:4" x14ac:dyDescent="0.35">
      <c r="D83" s="3"/>
    </row>
    <row r="84" spans="4:4" x14ac:dyDescent="0.35">
      <c r="D84" s="3"/>
    </row>
    <row r="85" spans="4:4" x14ac:dyDescent="0.35">
      <c r="D85" s="3"/>
    </row>
    <row r="86" spans="4:4" x14ac:dyDescent="0.35">
      <c r="D86" s="3"/>
    </row>
    <row r="87" spans="4:4" x14ac:dyDescent="0.35">
      <c r="D87" s="3"/>
    </row>
    <row r="88" spans="4:4" x14ac:dyDescent="0.35">
      <c r="D88" s="3"/>
    </row>
    <row r="89" spans="4:4" x14ac:dyDescent="0.35">
      <c r="D89" s="3"/>
    </row>
    <row r="90" spans="4:4" x14ac:dyDescent="0.35">
      <c r="D90" s="3"/>
    </row>
    <row r="91" spans="4:4" x14ac:dyDescent="0.35">
      <c r="D91" s="3"/>
    </row>
    <row r="92" spans="4:4" x14ac:dyDescent="0.35">
      <c r="D92" s="3"/>
    </row>
    <row r="93" spans="4:4" x14ac:dyDescent="0.35">
      <c r="D93" s="3"/>
    </row>
    <row r="94" spans="4:4" x14ac:dyDescent="0.35">
      <c r="D94" s="3"/>
    </row>
    <row r="95" spans="4:4" x14ac:dyDescent="0.35">
      <c r="D95" s="3"/>
    </row>
    <row r="96" spans="4:4" x14ac:dyDescent="0.35">
      <c r="D96" s="3"/>
    </row>
    <row r="97" spans="4:4" x14ac:dyDescent="0.35">
      <c r="D97" s="3"/>
    </row>
    <row r="98" spans="4:4" x14ac:dyDescent="0.35">
      <c r="D98" s="3"/>
    </row>
    <row r="99" spans="4:4" x14ac:dyDescent="0.35">
      <c r="D99" s="3"/>
    </row>
    <row r="100" spans="4:4" x14ac:dyDescent="0.35">
      <c r="D100" s="3"/>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6870DA6-0CCF-7F4A-A03F-A4D233C891D1}">
          <x14:formula1>
            <xm:f>'IT Tower Taxonomy'!$A$2:$A$56</xm:f>
          </x14:formula1>
          <xm:sqref>A2 D2:D100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54AE-93B5-6F42-8D89-E03D6E8B953A}">
  <sheetPr>
    <tabColor theme="9"/>
  </sheetPr>
  <dimension ref="A1:L100"/>
  <sheetViews>
    <sheetView zoomScaleNormal="100" workbookViewId="0">
      <selection activeCell="H22" sqref="H22"/>
    </sheetView>
  </sheetViews>
  <sheetFormatPr defaultColWidth="11.453125" defaultRowHeight="14.5" x14ac:dyDescent="0.35"/>
  <cols>
    <col min="1" max="1" width="23.453125" style="3" bestFit="1" customWidth="1"/>
    <col min="2" max="2" width="9.1796875" bestFit="1" customWidth="1"/>
    <col min="3" max="3" width="21.6328125" bestFit="1" customWidth="1"/>
    <col min="4" max="4" width="65.1796875" bestFit="1" customWidth="1"/>
    <col min="5" max="5" width="17.1796875" style="3" bestFit="1" customWidth="1"/>
    <col min="6" max="6" width="19.453125" bestFit="1" customWidth="1"/>
    <col min="7" max="7" width="23" bestFit="1" customWidth="1"/>
    <col min="8" max="8" width="33" bestFit="1" customWidth="1"/>
  </cols>
  <sheetData>
    <row r="1" spans="1:12" s="17" customFormat="1" x14ac:dyDescent="0.35">
      <c r="A1" s="17" t="s">
        <v>676</v>
      </c>
      <c r="B1" s="17" t="s">
        <v>622</v>
      </c>
      <c r="C1" s="17" t="s">
        <v>623</v>
      </c>
      <c r="D1" s="17" t="s">
        <v>624</v>
      </c>
      <c r="E1" s="17" t="s">
        <v>625</v>
      </c>
      <c r="F1" s="17" t="s">
        <v>229</v>
      </c>
      <c r="G1" s="17" t="s">
        <v>230</v>
      </c>
      <c r="H1" s="17" t="s">
        <v>231</v>
      </c>
      <c r="I1" s="17" t="s">
        <v>5</v>
      </c>
    </row>
    <row r="2" spans="1:12" x14ac:dyDescent="0.35">
      <c r="A2" s="3" t="str">
        <f t="shared" ref="A2:A7" si="0">_xlfn.CONCAT(B2,"___",C2)</f>
        <v>1___Data exploration</v>
      </c>
      <c r="B2" s="3">
        <v>1</v>
      </c>
      <c r="C2" s="3" t="s">
        <v>626</v>
      </c>
      <c r="D2" s="3" t="s">
        <v>627</v>
      </c>
      <c r="E2" s="3">
        <f>VLOOKUP(D2,'Service Taxonomy'!$A$2:$F$122,2,FALSE)</f>
        <v>59</v>
      </c>
      <c r="F2" s="3" t="str">
        <f>VLOOKUP(D2,'Service Taxonomy'!$A$2:$F$122,4,FALSE)</f>
        <v xml:space="preserve">Platform Services </v>
      </c>
      <c r="G2" s="3" t="str">
        <f>VLOOKUP(D2,'Service Taxonomy'!$A$2:$F$122,5,FALSE)</f>
        <v>Application</v>
      </c>
      <c r="H2" s="3" t="str">
        <f>VLOOKUP(D2,'Service Taxonomy'!$A$2:$F$122,6,FALSE)</f>
        <v>Search</v>
      </c>
      <c r="I2" s="3"/>
      <c r="J2" s="3"/>
      <c r="K2" s="3"/>
      <c r="L2" s="3"/>
    </row>
    <row r="3" spans="1:12" x14ac:dyDescent="0.35">
      <c r="A3" s="3" t="str">
        <f t="shared" si="0"/>
        <v>2___Big data analytics strategy</v>
      </c>
      <c r="B3" s="3">
        <v>2</v>
      </c>
      <c r="C3" s="3" t="s">
        <v>628</v>
      </c>
      <c r="D3" s="3" t="s">
        <v>629</v>
      </c>
      <c r="E3" s="3">
        <f>VLOOKUP(D3,'Service Taxonomy'!$A$2:$F$122,2,FALSE)</f>
        <v>1</v>
      </c>
      <c r="F3" s="3" t="str">
        <f>VLOOKUP(D3,'Service Taxonomy'!$A$2:$F$122,4,FALSE)</f>
        <v>Delivery Services</v>
      </c>
      <c r="G3" s="3" t="str">
        <f>VLOOKUP(D3,'Service Taxonomy'!$A$2:$F$122,5,FALSE)</f>
        <v>Development</v>
      </c>
      <c r="H3" s="3" t="str">
        <f>VLOOKUP(D3,'Service Taxonomy'!$A$2:$F$122,6,FALSE)</f>
        <v>Design &amp; Development</v>
      </c>
      <c r="I3" s="3"/>
      <c r="J3" s="3"/>
      <c r="K3" s="3"/>
      <c r="L3" s="3"/>
    </row>
    <row r="4" spans="1:12" x14ac:dyDescent="0.35">
      <c r="A4" s="3" t="str">
        <f t="shared" si="0"/>
        <v>3___Big Data security</v>
      </c>
      <c r="B4" s="3">
        <v>3</v>
      </c>
      <c r="C4" s="3" t="s">
        <v>630</v>
      </c>
      <c r="D4" s="3" t="s">
        <v>631</v>
      </c>
      <c r="E4" s="3">
        <f>VLOOKUP(D4,'Service Taxonomy'!$A$2:$F$122,2,FALSE)</f>
        <v>15</v>
      </c>
      <c r="F4" s="3" t="str">
        <f>VLOOKUP(D4,'Service Taxonomy'!$A$2:$F$122,4,FALSE)</f>
        <v>Delivery Services</v>
      </c>
      <c r="G4" s="3" t="str">
        <f>VLOOKUP(D4,'Service Taxonomy'!$A$2:$F$122,5,FALSE)</f>
        <v>Security &amp; Compliance</v>
      </c>
      <c r="H4" s="3" t="str">
        <f>VLOOKUP(D4,'Service Taxonomy'!$A$2:$F$122,6,FALSE)</f>
        <v>Threat &amp; Vulnerability Management</v>
      </c>
      <c r="I4" s="3"/>
      <c r="J4" s="3"/>
      <c r="K4" s="3"/>
      <c r="L4" s="3"/>
    </row>
    <row r="5" spans="1:12" x14ac:dyDescent="0.35">
      <c r="A5" s="3" t="str">
        <f t="shared" si="0"/>
        <v>4___Big data storage</v>
      </c>
      <c r="B5" s="3">
        <v>4</v>
      </c>
      <c r="C5" s="3" t="s">
        <v>632</v>
      </c>
      <c r="D5" s="3" t="s">
        <v>633</v>
      </c>
      <c r="E5" s="3">
        <f>VLOOKUP(D5,'Service Taxonomy'!$A$2:$F$122,2,FALSE)</f>
        <v>52</v>
      </c>
      <c r="F5" s="3" t="str">
        <f>VLOOKUP(D5,'Service Taxonomy'!$A$2:$F$122,4,FALSE)</f>
        <v>Infrastructure Services</v>
      </c>
      <c r="G5" s="3" t="str">
        <f>VLOOKUP(D5,'Service Taxonomy'!$A$2:$F$122,5,FALSE)</f>
        <v>Storage</v>
      </c>
      <c r="H5" s="3" t="str">
        <f>VLOOKUP(D5,'Service Taxonomy'!$A$2:$F$122,6,FALSE)</f>
        <v>File &amp; Object Storage</v>
      </c>
      <c r="I5" s="3"/>
      <c r="J5" s="3"/>
      <c r="K5" s="3"/>
      <c r="L5" s="3"/>
    </row>
    <row r="6" spans="1:12" x14ac:dyDescent="0.35">
      <c r="A6" s="3" t="str">
        <f t="shared" si="0"/>
        <v>5___Data pipeline orchestration and design</v>
      </c>
      <c r="B6" s="3">
        <v>5</v>
      </c>
      <c r="C6" s="3" t="s">
        <v>634</v>
      </c>
      <c r="D6" s="3" t="s">
        <v>635</v>
      </c>
      <c r="E6" s="3">
        <f>VLOOKUP(D6,'Service Taxonomy'!$A$2:$F$122,2,FALSE)</f>
        <v>62</v>
      </c>
      <c r="F6" s="3" t="str">
        <f>VLOOKUP(D6,'Service Taxonomy'!$A$2:$F$122,4,FALSE)</f>
        <v xml:space="preserve">Platform Services </v>
      </c>
      <c r="G6" s="3" t="str">
        <f>VLOOKUP(D6,'Service Taxonomy'!$A$2:$F$122,5,FALSE)</f>
        <v xml:space="preserve">Data </v>
      </c>
      <c r="H6" s="3" t="str">
        <f>VLOOKUP(D6,'Service Taxonomy'!$A$2:$F$122,6,FALSE)</f>
        <v>Data Management</v>
      </c>
      <c r="I6" s="3" t="s">
        <v>721</v>
      </c>
      <c r="J6" s="3"/>
      <c r="K6" s="3"/>
      <c r="L6" s="3"/>
    </row>
    <row r="7" spans="1:12" x14ac:dyDescent="0.35">
      <c r="A7" s="3" t="str">
        <f t="shared" si="0"/>
        <v>6___End-user analytics IDE</v>
      </c>
      <c r="B7" s="3">
        <v>6</v>
      </c>
      <c r="C7" s="3" t="s">
        <v>636</v>
      </c>
      <c r="D7" s="3" t="s">
        <v>637</v>
      </c>
      <c r="E7" s="3">
        <f>VLOOKUP(D7,'Service Taxonomy'!$A$2:$F$122,2,FALSE)</f>
        <v>61</v>
      </c>
      <c r="F7" s="3" t="str">
        <f>VLOOKUP(D7,'Service Taxonomy'!$A$2:$F$122,4,FALSE)</f>
        <v xml:space="preserve">Platform Services </v>
      </c>
      <c r="G7" s="3" t="str">
        <f>VLOOKUP(D7,'Service Taxonomy'!$A$2:$F$122,5,FALSE)</f>
        <v xml:space="preserve">Data </v>
      </c>
      <c r="H7" s="3" t="str">
        <f>VLOOKUP(D7,'Service Taxonomy'!$A$2:$F$122,6,FALSE)</f>
        <v>Data Analytics &amp; Visualizations</v>
      </c>
      <c r="I7" s="3" t="s">
        <v>722</v>
      </c>
      <c r="J7" s="3"/>
      <c r="K7" s="3"/>
      <c r="L7" s="3"/>
    </row>
    <row r="8" spans="1:12" x14ac:dyDescent="0.35">
      <c r="B8" s="3"/>
      <c r="C8" s="3"/>
      <c r="D8" s="3"/>
      <c r="F8" s="3"/>
      <c r="G8" s="3"/>
      <c r="H8" s="3"/>
      <c r="I8" s="3"/>
      <c r="J8" s="3"/>
      <c r="K8" s="3"/>
      <c r="L8" s="3"/>
    </row>
    <row r="9" spans="1:12" x14ac:dyDescent="0.35">
      <c r="B9" s="3"/>
      <c r="C9" s="3"/>
      <c r="D9" s="3"/>
      <c r="F9" s="3"/>
      <c r="G9" s="3"/>
      <c r="H9" s="3"/>
      <c r="I9" s="3"/>
      <c r="J9" s="3"/>
      <c r="K9" s="3"/>
      <c r="L9" s="3"/>
    </row>
    <row r="10" spans="1:12" x14ac:dyDescent="0.35">
      <c r="B10" s="3"/>
      <c r="C10" s="3"/>
      <c r="D10" s="3"/>
      <c r="F10" s="3"/>
      <c r="G10" s="3"/>
      <c r="H10" s="3"/>
      <c r="I10" s="3"/>
      <c r="J10" s="3"/>
      <c r="K10" s="3"/>
      <c r="L10" s="3"/>
    </row>
    <row r="11" spans="1:12" x14ac:dyDescent="0.35">
      <c r="B11" s="3"/>
      <c r="C11" s="3"/>
      <c r="D11" s="3"/>
      <c r="F11" s="3"/>
      <c r="G11" s="3"/>
      <c r="H11" s="3"/>
      <c r="I11" s="3"/>
      <c r="J11" s="3"/>
      <c r="K11" s="3"/>
      <c r="L11" s="3"/>
    </row>
    <row r="12" spans="1:12" x14ac:dyDescent="0.35">
      <c r="B12" s="3"/>
      <c r="C12" s="3"/>
      <c r="D12" s="3"/>
      <c r="F12" s="3"/>
      <c r="G12" s="3"/>
      <c r="H12" s="3"/>
      <c r="I12" s="3"/>
      <c r="J12" s="3"/>
      <c r="K12" s="3"/>
      <c r="L12" s="3"/>
    </row>
    <row r="13" spans="1:12" x14ac:dyDescent="0.35">
      <c r="B13" s="3"/>
      <c r="C13" s="3"/>
      <c r="D13" s="3"/>
      <c r="F13" s="3"/>
      <c r="G13" s="3"/>
      <c r="H13" s="3"/>
      <c r="I13" s="3"/>
      <c r="J13" s="3"/>
      <c r="K13" s="3"/>
      <c r="L13" s="3"/>
    </row>
    <row r="14" spans="1:12" x14ac:dyDescent="0.35">
      <c r="B14" s="3"/>
      <c r="C14" s="3"/>
      <c r="D14" s="3"/>
      <c r="F14" s="3"/>
      <c r="G14" s="3"/>
      <c r="H14" s="3"/>
      <c r="I14" s="3"/>
      <c r="J14" s="3"/>
      <c r="K14" s="3"/>
      <c r="L14" s="3"/>
    </row>
    <row r="15" spans="1:12" x14ac:dyDescent="0.35">
      <c r="B15" s="3"/>
      <c r="C15" s="3"/>
      <c r="D15" s="3"/>
      <c r="F15" s="3"/>
      <c r="G15" s="3"/>
      <c r="H15" s="3"/>
      <c r="I15" s="3"/>
      <c r="J15" s="3"/>
      <c r="K15" s="3"/>
      <c r="L15" s="3"/>
    </row>
    <row r="16" spans="1:12" x14ac:dyDescent="0.35">
      <c r="B16" s="3"/>
      <c r="C16" s="3"/>
      <c r="D16" s="3"/>
      <c r="F16" s="3"/>
      <c r="G16" s="3"/>
      <c r="H16" s="3"/>
      <c r="I16" s="3"/>
      <c r="J16" s="3"/>
      <c r="K16" s="3"/>
      <c r="L16" s="3"/>
    </row>
    <row r="17" spans="2:12" x14ac:dyDescent="0.35">
      <c r="B17" s="3"/>
      <c r="C17" s="3"/>
      <c r="D17" s="3"/>
      <c r="F17" s="3"/>
      <c r="G17" s="3"/>
      <c r="H17" s="3"/>
      <c r="I17" s="3"/>
      <c r="J17" s="3"/>
      <c r="K17" s="3"/>
      <c r="L17" s="3"/>
    </row>
    <row r="18" spans="2:12" x14ac:dyDescent="0.35">
      <c r="B18" s="3"/>
      <c r="C18" s="3"/>
      <c r="D18" s="3"/>
      <c r="F18" s="3"/>
      <c r="G18" s="3"/>
      <c r="H18" s="3"/>
      <c r="I18" s="3"/>
      <c r="J18" s="3"/>
      <c r="K18" s="3"/>
      <c r="L18" s="3"/>
    </row>
    <row r="19" spans="2:12" x14ac:dyDescent="0.35">
      <c r="B19" s="3"/>
      <c r="C19" s="3"/>
      <c r="D19" s="3"/>
      <c r="F19" s="3"/>
      <c r="G19" s="3"/>
      <c r="H19" s="3"/>
      <c r="I19" s="3"/>
      <c r="J19" s="3"/>
      <c r="K19" s="3"/>
      <c r="L19" s="3"/>
    </row>
    <row r="20" spans="2:12" x14ac:dyDescent="0.35">
      <c r="B20" s="3"/>
      <c r="C20" s="3"/>
      <c r="D20" s="3"/>
      <c r="F20" s="3"/>
      <c r="G20" s="3"/>
      <c r="H20" s="3"/>
      <c r="I20" s="3"/>
      <c r="J20" s="3"/>
      <c r="K20" s="3"/>
      <c r="L20" s="3"/>
    </row>
    <row r="21" spans="2:12" x14ac:dyDescent="0.35">
      <c r="B21" s="3"/>
      <c r="C21" s="3"/>
      <c r="D21" s="3"/>
      <c r="F21" s="3"/>
      <c r="G21" s="3"/>
      <c r="H21" s="3"/>
      <c r="I21" s="3"/>
      <c r="J21" s="3"/>
      <c r="K21" s="3"/>
      <c r="L21" s="3"/>
    </row>
    <row r="22" spans="2:12" x14ac:dyDescent="0.35">
      <c r="B22" s="3"/>
      <c r="C22" s="3"/>
      <c r="D22" s="3"/>
      <c r="F22" s="3"/>
      <c r="G22" s="3"/>
      <c r="H22" s="3"/>
      <c r="I22" s="3"/>
      <c r="J22" s="3"/>
      <c r="K22" s="3"/>
      <c r="L22" s="3"/>
    </row>
    <row r="23" spans="2:12" x14ac:dyDescent="0.35">
      <c r="B23" s="3"/>
      <c r="C23" s="3"/>
      <c r="D23" s="3"/>
      <c r="F23" s="3"/>
      <c r="G23" s="3"/>
      <c r="H23" s="3"/>
      <c r="I23" s="3"/>
      <c r="J23" s="3"/>
      <c r="K23" s="3"/>
      <c r="L23" s="3"/>
    </row>
    <row r="24" spans="2:12" x14ac:dyDescent="0.35">
      <c r="B24" s="3"/>
      <c r="C24" s="3"/>
      <c r="D24" s="3"/>
      <c r="F24" s="3"/>
      <c r="G24" s="3"/>
      <c r="H24" s="3"/>
      <c r="I24" s="3"/>
      <c r="J24" s="3"/>
      <c r="K24" s="3"/>
      <c r="L24" s="3"/>
    </row>
    <row r="25" spans="2:12" x14ac:dyDescent="0.35">
      <c r="B25" s="3"/>
      <c r="C25" s="3"/>
      <c r="D25" s="3"/>
      <c r="F25" s="3"/>
      <c r="G25" s="3"/>
      <c r="H25" s="3"/>
      <c r="I25" s="3"/>
      <c r="J25" s="3"/>
      <c r="K25" s="3"/>
      <c r="L25" s="3"/>
    </row>
    <row r="26" spans="2:12" x14ac:dyDescent="0.35">
      <c r="B26" s="3"/>
      <c r="C26" s="3"/>
      <c r="D26" s="3"/>
      <c r="F26" s="3"/>
      <c r="G26" s="3"/>
      <c r="H26" s="3"/>
      <c r="I26" s="3"/>
      <c r="J26" s="3"/>
      <c r="K26" s="3"/>
      <c r="L26" s="3"/>
    </row>
    <row r="27" spans="2:12" x14ac:dyDescent="0.35">
      <c r="B27" s="3"/>
      <c r="C27" s="3"/>
      <c r="D27" s="3"/>
      <c r="F27" s="3"/>
      <c r="G27" s="3"/>
      <c r="H27" s="3"/>
      <c r="I27" s="3"/>
      <c r="J27" s="3"/>
      <c r="K27" s="3"/>
      <c r="L27" s="3"/>
    </row>
    <row r="28" spans="2:12" x14ac:dyDescent="0.35">
      <c r="B28" s="3"/>
      <c r="C28" s="3"/>
      <c r="D28" s="3"/>
      <c r="F28" s="3"/>
      <c r="G28" s="3"/>
      <c r="H28" s="3"/>
      <c r="I28" s="3"/>
      <c r="J28" s="3"/>
      <c r="K28" s="3"/>
      <c r="L28" s="3"/>
    </row>
    <row r="29" spans="2:12" x14ac:dyDescent="0.35">
      <c r="B29" s="3"/>
      <c r="C29" s="3"/>
      <c r="D29" s="3"/>
      <c r="F29" s="3"/>
      <c r="G29" s="3"/>
      <c r="H29" s="3"/>
      <c r="I29" s="3"/>
      <c r="J29" s="3"/>
      <c r="K29" s="3"/>
      <c r="L29" s="3"/>
    </row>
    <row r="30" spans="2:12" x14ac:dyDescent="0.35">
      <c r="B30" s="3"/>
      <c r="C30" s="3"/>
      <c r="D30" s="3"/>
      <c r="F30" s="3"/>
      <c r="G30" s="3"/>
      <c r="H30" s="3"/>
      <c r="I30" s="3"/>
      <c r="J30" s="3"/>
      <c r="K30" s="3"/>
      <c r="L30" s="3"/>
    </row>
    <row r="31" spans="2:12" x14ac:dyDescent="0.35">
      <c r="B31" s="3"/>
      <c r="C31" s="3"/>
      <c r="D31" s="3"/>
      <c r="F31" s="3"/>
      <c r="G31" s="3"/>
      <c r="H31" s="3"/>
      <c r="I31" s="3"/>
      <c r="J31" s="3"/>
      <c r="K31" s="3"/>
      <c r="L31" s="3"/>
    </row>
    <row r="32" spans="2:12" x14ac:dyDescent="0.35">
      <c r="B32" s="3"/>
      <c r="C32" s="3"/>
      <c r="D32" s="3"/>
      <c r="F32" s="3"/>
      <c r="G32" s="3"/>
      <c r="H32" s="3"/>
      <c r="I32" s="3"/>
      <c r="J32" s="3"/>
      <c r="K32" s="3"/>
      <c r="L32" s="3"/>
    </row>
    <row r="33" spans="4:4" x14ac:dyDescent="0.35">
      <c r="D33" s="3"/>
    </row>
    <row r="34" spans="4:4" x14ac:dyDescent="0.35">
      <c r="D34" s="3"/>
    </row>
    <row r="35" spans="4:4" x14ac:dyDescent="0.35">
      <c r="D35" s="3"/>
    </row>
    <row r="36" spans="4:4" x14ac:dyDescent="0.35">
      <c r="D36" s="3"/>
    </row>
    <row r="37" spans="4:4" x14ac:dyDescent="0.35">
      <c r="D37" s="3"/>
    </row>
    <row r="38" spans="4:4" x14ac:dyDescent="0.35">
      <c r="D38" s="3"/>
    </row>
    <row r="39" spans="4:4" x14ac:dyDescent="0.35">
      <c r="D39" s="3"/>
    </row>
    <row r="40" spans="4:4" x14ac:dyDescent="0.35">
      <c r="D40" s="3"/>
    </row>
    <row r="41" spans="4:4" x14ac:dyDescent="0.35">
      <c r="D41" s="3"/>
    </row>
    <row r="42" spans="4:4" x14ac:dyDescent="0.35">
      <c r="D42" s="3"/>
    </row>
    <row r="43" spans="4:4" x14ac:dyDescent="0.35">
      <c r="D43" s="3"/>
    </row>
    <row r="44" spans="4:4" x14ac:dyDescent="0.35">
      <c r="D44" s="3"/>
    </row>
    <row r="45" spans="4:4" x14ac:dyDescent="0.35">
      <c r="D45" s="3"/>
    </row>
    <row r="46" spans="4:4" x14ac:dyDescent="0.35">
      <c r="D46" s="3"/>
    </row>
    <row r="47" spans="4:4" x14ac:dyDescent="0.35">
      <c r="D47" s="3"/>
    </row>
    <row r="48" spans="4:4" x14ac:dyDescent="0.35">
      <c r="D48" s="3"/>
    </row>
    <row r="49" spans="4:4" x14ac:dyDescent="0.35">
      <c r="D49" s="3"/>
    </row>
    <row r="50" spans="4:4" x14ac:dyDescent="0.35">
      <c r="D50" s="3"/>
    </row>
    <row r="51" spans="4:4" x14ac:dyDescent="0.35">
      <c r="D51" s="3"/>
    </row>
    <row r="52" spans="4:4" x14ac:dyDescent="0.35">
      <c r="D52" s="3"/>
    </row>
    <row r="53" spans="4:4" x14ac:dyDescent="0.35">
      <c r="D53" s="3"/>
    </row>
    <row r="54" spans="4:4" x14ac:dyDescent="0.35">
      <c r="D54" s="3"/>
    </row>
    <row r="55" spans="4:4" x14ac:dyDescent="0.35">
      <c r="D55" s="3"/>
    </row>
    <row r="56" spans="4:4" x14ac:dyDescent="0.35">
      <c r="D56" s="3"/>
    </row>
    <row r="57" spans="4:4" x14ac:dyDescent="0.35">
      <c r="D57" s="3"/>
    </row>
    <row r="58" spans="4:4" x14ac:dyDescent="0.35">
      <c r="D58" s="3"/>
    </row>
    <row r="59" spans="4:4" x14ac:dyDescent="0.35">
      <c r="D59" s="3"/>
    </row>
    <row r="60" spans="4:4" x14ac:dyDescent="0.35">
      <c r="D60" s="3"/>
    </row>
    <row r="61" spans="4:4" x14ac:dyDescent="0.35">
      <c r="D61" s="3"/>
    </row>
    <row r="62" spans="4:4" x14ac:dyDescent="0.35">
      <c r="D62" s="3"/>
    </row>
    <row r="63" spans="4:4" x14ac:dyDescent="0.35">
      <c r="D63" s="3"/>
    </row>
    <row r="64" spans="4:4" x14ac:dyDescent="0.35">
      <c r="D64" s="3"/>
    </row>
    <row r="65" spans="4:4" x14ac:dyDescent="0.35">
      <c r="D65" s="3"/>
    </row>
    <row r="66" spans="4:4" x14ac:dyDescent="0.35">
      <c r="D66" s="3"/>
    </row>
    <row r="67" spans="4:4" x14ac:dyDescent="0.35">
      <c r="D67" s="3"/>
    </row>
    <row r="68" spans="4:4" x14ac:dyDescent="0.35">
      <c r="D68" s="3"/>
    </row>
    <row r="69" spans="4:4" x14ac:dyDescent="0.35">
      <c r="D69" s="3"/>
    </row>
    <row r="70" spans="4:4" x14ac:dyDescent="0.35">
      <c r="D70" s="3"/>
    </row>
    <row r="71" spans="4:4" x14ac:dyDescent="0.35">
      <c r="D71" s="3"/>
    </row>
    <row r="72" spans="4:4" x14ac:dyDescent="0.35">
      <c r="D72" s="3"/>
    </row>
    <row r="73" spans="4:4" x14ac:dyDescent="0.35">
      <c r="D73" s="3"/>
    </row>
    <row r="74" spans="4:4" x14ac:dyDescent="0.35">
      <c r="D74" s="3"/>
    </row>
    <row r="75" spans="4:4" x14ac:dyDescent="0.35">
      <c r="D75" s="3"/>
    </row>
    <row r="76" spans="4:4" x14ac:dyDescent="0.35">
      <c r="D76" s="3"/>
    </row>
    <row r="77" spans="4:4" x14ac:dyDescent="0.35">
      <c r="D77" s="3"/>
    </row>
    <row r="78" spans="4:4" x14ac:dyDescent="0.35">
      <c r="D78" s="3"/>
    </row>
    <row r="79" spans="4:4" x14ac:dyDescent="0.35">
      <c r="D79" s="3"/>
    </row>
    <row r="80" spans="4:4" x14ac:dyDescent="0.35">
      <c r="D80" s="3"/>
    </row>
    <row r="81" spans="4:4" x14ac:dyDescent="0.35">
      <c r="D81" s="3"/>
    </row>
    <row r="82" spans="4:4" x14ac:dyDescent="0.35">
      <c r="D82" s="3"/>
    </row>
    <row r="83" spans="4:4" x14ac:dyDescent="0.35">
      <c r="D83" s="3"/>
    </row>
    <row r="84" spans="4:4" x14ac:dyDescent="0.35">
      <c r="D84" s="3"/>
    </row>
    <row r="85" spans="4:4" x14ac:dyDescent="0.35">
      <c r="D85" s="3"/>
    </row>
    <row r="86" spans="4:4" x14ac:dyDescent="0.35">
      <c r="D86" s="3"/>
    </row>
    <row r="87" spans="4:4" x14ac:dyDescent="0.35">
      <c r="D87" s="3"/>
    </row>
    <row r="88" spans="4:4" x14ac:dyDescent="0.35">
      <c r="D88" s="3"/>
    </row>
    <row r="89" spans="4:4" x14ac:dyDescent="0.35">
      <c r="D89" s="3"/>
    </row>
    <row r="90" spans="4:4" x14ac:dyDescent="0.35">
      <c r="D90" s="3"/>
    </row>
    <row r="91" spans="4:4" x14ac:dyDescent="0.35">
      <c r="D91" s="3"/>
    </row>
    <row r="92" spans="4:4" x14ac:dyDescent="0.35">
      <c r="D92" s="3"/>
    </row>
    <row r="93" spans="4:4" x14ac:dyDescent="0.35">
      <c r="D93" s="3"/>
    </row>
    <row r="94" spans="4:4" x14ac:dyDescent="0.35">
      <c r="D94" s="3"/>
    </row>
    <row r="95" spans="4:4" x14ac:dyDescent="0.35">
      <c r="D95" s="3"/>
    </row>
    <row r="96" spans="4:4" x14ac:dyDescent="0.35">
      <c r="D96" s="3"/>
    </row>
    <row r="97" spans="4:4" x14ac:dyDescent="0.35">
      <c r="D97" s="3"/>
    </row>
    <row r="98" spans="4:4" x14ac:dyDescent="0.35">
      <c r="D98" s="3"/>
    </row>
    <row r="99" spans="4:4" x14ac:dyDescent="0.35">
      <c r="D99" s="3"/>
    </row>
    <row r="100" spans="4:4" x14ac:dyDescent="0.35">
      <c r="D100" s="3"/>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EBDDAC6-51D7-6A47-ADBE-655C84FE5B06}">
          <x14:formula1>
            <xm:f>'Service Taxonomy'!$A$2:$A$122</xm:f>
          </x14:formula1>
          <xm:sqref>D2:D100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2649-3931-1040-AEE6-E1F54C76EB3B}">
  <sheetPr>
    <tabColor theme="9"/>
  </sheetPr>
  <dimension ref="A1"/>
  <sheetViews>
    <sheetView zoomScaleNormal="100" workbookViewId="0">
      <selection activeCell="F23" sqref="F23"/>
    </sheetView>
  </sheetViews>
  <sheetFormatPr defaultColWidth="10.90625"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d="http://www.w3.org/2001/XMLSchema" xmlns:xsi="http://www.w3.org/2001/XMLSchema-instance" xmlns="http://www.boldonjames.com/2008/01/sie/internal/label" sislVersion="0" policy="973096ae-7329-4b3b-9368-47aeba6959e1" origin="userSelected"/>
</file>

<file path=customXml/item4.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E6A2FE1163EFB44CB16D3F18F5877C9F" ma:contentTypeVersion="0" ma:contentTypeDescription="Select Content Type from drop-down above" ma:contentTypeScope="" ma:versionID="9a82c97cdf66988dbebd8b8d84bf4545">
  <xsd:schema xmlns:xsd="http://www.w3.org/2001/XMLSchema" xmlns:xs="http://www.w3.org/2001/XMLSchema" xmlns:p="http://schemas.microsoft.com/office/2006/metadata/properties" xmlns:ns2="631298fc-6a88-4548-b7d9-3b164918c4a3" targetNamespace="http://schemas.microsoft.com/office/2006/metadata/properties" ma:root="true" ma:fieldsID="8c47acffc792ce52ed0037d400f54a89"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a9306fc-8436-45f0-b931-e34f519be3a3" ContentTypeId="0x01010032640DAD0EFF63499F40C6F300FF9AAD" PreviousValue="true"/>
</file>

<file path=customXml/itemProps1.xml><?xml version="1.0" encoding="utf-8"?>
<ds:datastoreItem xmlns:ds="http://schemas.openxmlformats.org/officeDocument/2006/customXml" ds:itemID="{3B79B4F2-17A7-4EFC-944C-2397CE73B84F}">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631298fc-6a88-4548-b7d9-3b164918c4a3"/>
    <ds:schemaRef ds:uri="http://www.w3.org/XML/1998/namespace"/>
  </ds:schemaRefs>
</ds:datastoreItem>
</file>

<file path=customXml/itemProps2.xml><?xml version="1.0" encoding="utf-8"?>
<ds:datastoreItem xmlns:ds="http://schemas.openxmlformats.org/officeDocument/2006/customXml" ds:itemID="{D7070B9F-FF6E-45CF-BF06-28F7B0723E7F}">
  <ds:schemaRefs>
    <ds:schemaRef ds:uri="http://schemas.microsoft.com/sharepoint/v3/contenttype/forms"/>
  </ds:schemaRefs>
</ds:datastoreItem>
</file>

<file path=customXml/itemProps3.xml><?xml version="1.0" encoding="utf-8"?>
<ds:datastoreItem xmlns:ds="http://schemas.openxmlformats.org/officeDocument/2006/customXml" ds:itemID="{21331907-2826-4604-9376-E0B3538B7717}">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8F2C455B-6D0B-475D-B565-3556085F0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BE12EB0-169B-4B42-B9A2-17DAD3822FD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Overview</vt:lpstr>
      <vt:lpstr>Cost Pool Taxonomy</vt:lpstr>
      <vt:lpstr>IT Tower Taxonomy</vt:lpstr>
      <vt:lpstr>Service Taxonomy</vt:lpstr>
      <vt:lpstr>Business Taxonomy</vt:lpstr>
      <vt:lpstr>Cost Pool</vt:lpstr>
      <vt:lpstr>IT Tower</vt:lpstr>
      <vt:lpstr>Service</vt:lpstr>
      <vt:lpstr>Business</vt:lpstr>
      <vt:lpstr>Projects</vt:lpstr>
      <vt:lpstr>Pvt Cost Pool</vt:lpstr>
      <vt:lpstr>Pvt IT Tower</vt:lpstr>
      <vt:lpstr>Pvt Service</vt:lpstr>
      <vt:lpstr>CP-IT Translator</vt:lpstr>
      <vt:lpstr>IT-Serv Translator</vt:lpstr>
      <vt:lpstr>Serv-Bus Translator</vt:lpstr>
      <vt:lpstr>Projects Translator</vt:lpstr>
      <vt:lpstr>Pvt CP-IT Translator</vt:lpstr>
      <vt:lpstr>Pvt IT-Serv Translator</vt:lpstr>
      <vt:lpstr>Pvt Serv-Bus Translator</vt:lpstr>
      <vt:lpstr>Qry CP-IT Translator</vt:lpstr>
      <vt:lpstr>Qry IT-Serv Translator</vt:lpstr>
      <vt:lpstr>Qry Serv-Bus Translator</vt:lpstr>
      <vt:lpstr>Pvt Qry CP-IT Translator</vt:lpstr>
      <vt:lpstr>Pvt Qry IT-Serv Translator</vt:lpstr>
      <vt:lpstr>Pvt Qry Serv-Bus Translator</vt:lpstr>
    </vt:vector>
  </TitlesOfParts>
  <Manager/>
  <Company>Apptio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TBM Data Model Demonstration</dc:title>
  <dc:subject/>
  <dc:creator>Ed Hayman</dc:creator>
  <cp:keywords/>
  <dc:description/>
  <cp:lastModifiedBy>Luke Jones</cp:lastModifiedBy>
  <cp:revision/>
  <dcterms:created xsi:type="dcterms:W3CDTF">2016-04-04T17:05:25Z</dcterms:created>
  <dcterms:modified xsi:type="dcterms:W3CDTF">2021-11-12T12:49:03Z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0x01010032640DAD0EFF63499F40C6F300FF9AAD00E6A2FE1163EFB44CB16D3F18F5877C9F</vt:lpwstr>
  </property>
  <property fmtid="{D5CDD505-2E9C-101B-9397-08002B2CF9AE}" pid="3" name="MSIP_Label_b3106360-028e-4328-a781-d4e474c434bd_Enabled">
    <vt:lpwstr>True</vt:lpwstr>
  </property>
  <property fmtid="{D5CDD505-2E9C-101B-9397-08002B2CF9AE}" pid="4" name="MSIP_Label_b3106360-028e-4328-a781-d4e474c434bd_SiteId">
    <vt:lpwstr>97f6a076-8589-4443-8917-42cf94454bff</vt:lpwstr>
  </property>
  <property fmtid="{D5CDD505-2E9C-101B-9397-08002B2CF9AE}" pid="5" name="MSIP_Label_b3106360-028e-4328-a781-d4e474c434bd_Owner">
    <vt:lpwstr>ehayman@apptio.com</vt:lpwstr>
  </property>
  <property fmtid="{D5CDD505-2E9C-101B-9397-08002B2CF9AE}" pid="6" name="MSIP_Label_b3106360-028e-4328-a781-d4e474c434bd_SetDate">
    <vt:lpwstr>2020-01-28T22:42:25.8825269Z</vt:lpwstr>
  </property>
  <property fmtid="{D5CDD505-2E9C-101B-9397-08002B2CF9AE}" pid="7" name="MSIP_Label_b3106360-028e-4328-a781-d4e474c434bd_Name">
    <vt:lpwstr>Apptio General</vt:lpwstr>
  </property>
  <property fmtid="{D5CDD505-2E9C-101B-9397-08002B2CF9AE}" pid="8" name="MSIP_Label_b3106360-028e-4328-a781-d4e474c434bd_Application">
    <vt:lpwstr>Microsoft Azure Information Protection</vt:lpwstr>
  </property>
  <property fmtid="{D5CDD505-2E9C-101B-9397-08002B2CF9AE}" pid="9" name="MSIP_Label_b3106360-028e-4328-a781-d4e474c434bd_ActionId">
    <vt:lpwstr>7de2aaf1-896c-45d6-b79a-8700753fae2e</vt:lpwstr>
  </property>
  <property fmtid="{D5CDD505-2E9C-101B-9397-08002B2CF9AE}" pid="10" name="MSIP_Label_b3106360-028e-4328-a781-d4e474c434bd_Extended_MSFT_Method">
    <vt:lpwstr>Automatic</vt:lpwstr>
  </property>
  <property fmtid="{D5CDD505-2E9C-101B-9397-08002B2CF9AE}" pid="11" name="Sensitivity">
    <vt:lpwstr>Apptio General</vt:lpwstr>
  </property>
  <property fmtid="{D5CDD505-2E9C-101B-9397-08002B2CF9AE}" pid="12" name="docIndexRef">
    <vt:lpwstr>ae3ff36d-7de2-4252-879e-ed73660a17c3</vt:lpwstr>
  </property>
  <property fmtid="{D5CDD505-2E9C-101B-9397-08002B2CF9AE}" pid="13" name="bjDocumentSecurityLabel">
    <vt:lpwstr>This item has no classification</vt:lpwstr>
  </property>
  <property fmtid="{D5CDD505-2E9C-101B-9397-08002B2CF9AE}" pid="14" name="bjSaver">
    <vt:lpwstr>EBAx3k4JHzm3vLHvWTahOoadQY0ixR0i</vt:lpwstr>
  </property>
  <property fmtid="{D5CDD505-2E9C-101B-9397-08002B2CF9AE}" pid="15" name="bjClsUserRVM">
    <vt:lpwstr>[]</vt:lpwstr>
  </property>
</Properties>
</file>