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1C17556A-2FA5-4EC7-AF9E-FBF75FC8744F}" xr6:coauthVersionLast="46" xr6:coauthVersionMax="46" xr10:uidLastSave="{00000000-0000-0000-0000-000000000000}"/>
  <bookViews>
    <workbookView xWindow="28680" yWindow="-120" windowWidth="29040" windowHeight="15840" tabRatio="801" xr2:uid="{C9717EBA-4F4C-4B4E-AF8B-20BA1D97CC7F}"/>
  </bookViews>
  <sheets>
    <sheet name="Information" sheetId="14" r:id="rId1"/>
    <sheet name=" Fig1.1 Apps. received" sheetId="34" r:id="rId2"/>
    <sheet name="Fig1.2 Accreditations" sheetId="33" r:id="rId3"/>
    <sheet name="Fig1.3 Accreds. by Tech Type" sheetId="16" r:id="rId4"/>
    <sheet name="Fig1.4 Cumulative by Tech" sheetId="17" r:id="rId5"/>
    <sheet name="Fig1.5&amp;Tab1.1 Accred. by Tech." sheetId="31" r:id="rId6"/>
    <sheet name="Fig1.6 Geog. distribution" sheetId="20" r:id="rId7"/>
    <sheet name="Tab1.2 Total Accred. Region" sheetId="21" r:id="rId8"/>
    <sheet name="Fig1.7 Total by Tech &amp; Country" sheetId="22" r:id="rId9"/>
    <sheet name="Fig1.8 Heat Tech. Replaced" sheetId="23" r:id="rId10"/>
    <sheet name="Fig1.9 Boiler Fuel Type" sheetId="24" r:id="rId11"/>
    <sheet name="Fig1.10 No. RSL Accred. Month" sheetId="25" r:id="rId12"/>
    <sheet name="Fig1.11 Legacy &amp; Non-Legacy RSL" sheetId="26" r:id="rId13"/>
    <sheet name="Fig1.12 Cumulative MMSP" sheetId="27" r:id="rId14"/>
    <sheet name="Fig2.1 Payments made 2020-21" sheetId="9" r:id="rId15"/>
    <sheet name="Tab2.1 Lifetime DRHI Payment" sheetId="28" r:id="rId16"/>
    <sheet name="Tab3.1 DRHI Audit 2020-21" sheetId="29" r:id="rId17"/>
    <sheet name="Tab3.2 Money Protected" sheetId="10" r:id="rId18"/>
    <sheet name="Tab4.1 Delivery Performance" sheetId="1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23" l="1"/>
  <c r="D32" i="9" l="1"/>
  <c r="D46" i="34" l="1"/>
  <c r="C46" i="34"/>
  <c r="H40" i="17"/>
  <c r="H39" i="17"/>
  <c r="H38" i="17"/>
  <c r="H37" i="17"/>
  <c r="H36" i="17"/>
  <c r="H35" i="17"/>
  <c r="H34" i="17"/>
  <c r="C46" i="33" l="1"/>
  <c r="J34" i="31" l="1"/>
  <c r="J35" i="31"/>
  <c r="J36" i="31"/>
  <c r="J37" i="31"/>
  <c r="J38" i="31" s="1"/>
  <c r="C38" i="31"/>
  <c r="D38" i="31"/>
  <c r="E38" i="31"/>
  <c r="F38" i="31"/>
  <c r="G38" i="31"/>
  <c r="H38" i="31"/>
  <c r="I38" i="31"/>
  <c r="F39" i="24" l="1"/>
  <c r="F38" i="24"/>
  <c r="F37" i="24"/>
  <c r="F36" i="24"/>
  <c r="F35" i="24"/>
  <c r="F34" i="24"/>
  <c r="F33" i="24"/>
  <c r="E40" i="23"/>
  <c r="E39" i="23"/>
  <c r="E38" i="23"/>
  <c r="E37" i="23"/>
  <c r="E36" i="23"/>
  <c r="E35" i="23"/>
  <c r="E34" i="23"/>
  <c r="E33" i="23"/>
  <c r="G28" i="22" l="1"/>
  <c r="F28" i="22"/>
  <c r="E28" i="22"/>
  <c r="D28" i="22"/>
  <c r="C38" i="16"/>
  <c r="D37" i="16" s="1"/>
  <c r="D34" i="16" l="1"/>
  <c r="D36" i="16"/>
  <c r="D38" i="16"/>
  <c r="D35" i="16"/>
  <c r="E16" i="11" l="1"/>
  <c r="E15" i="11"/>
  <c r="E14" i="11"/>
  <c r="E13" i="11"/>
  <c r="E12" i="11"/>
  <c r="E11" i="11"/>
  <c r="E10" i="11"/>
</calcChain>
</file>

<file path=xl/sharedStrings.xml><?xml version="1.0" encoding="utf-8"?>
<sst xmlns="http://schemas.openxmlformats.org/spreadsheetml/2006/main" count="300" uniqueCount="163">
  <si>
    <t>Grand Total</t>
  </si>
  <si>
    <t>Air Source Heat Pump</t>
  </si>
  <si>
    <t>Biomass</t>
  </si>
  <si>
    <t>Ground Source Heat Pump</t>
  </si>
  <si>
    <t>Solar Thermal</t>
  </si>
  <si>
    <t>Legacy</t>
  </si>
  <si>
    <t>Location</t>
  </si>
  <si>
    <t>ASHP</t>
  </si>
  <si>
    <t>GSHP</t>
  </si>
  <si>
    <t>East of England</t>
  </si>
  <si>
    <t>South West</t>
  </si>
  <si>
    <t>East Midlands</t>
  </si>
  <si>
    <t>South East</t>
  </si>
  <si>
    <t>Highlands and Islands</t>
  </si>
  <si>
    <t>Yorkshire and The Humber</t>
  </si>
  <si>
    <t>Wales</t>
  </si>
  <si>
    <t>West Midlands</t>
  </si>
  <si>
    <t>North West</t>
  </si>
  <si>
    <t>Southern Scotland</t>
  </si>
  <si>
    <t>East Scotland</t>
  </si>
  <si>
    <t>North East</t>
  </si>
  <si>
    <t>West Central Scotland</t>
  </si>
  <si>
    <t>North East Scotland</t>
  </si>
  <si>
    <t>London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</si>
  <si>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</si>
  <si>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</si>
  <si>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</si>
  <si>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</si>
  <si>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</si>
  <si>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</si>
  <si>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</si>
  <si>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</si>
  <si>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</si>
  <si>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Jan-21</t>
  </si>
  <si>
    <t>Feb-21</t>
  </si>
  <si>
    <t>Mar-21</t>
  </si>
  <si>
    <t>Sum of Amount</t>
  </si>
  <si>
    <t>Technology Type</t>
  </si>
  <si>
    <t>Lifetime Payments (£)</t>
  </si>
  <si>
    <t>TOTAL</t>
  </si>
  <si>
    <t>Change</t>
  </si>
  <si>
    <t>No. of applications processed</t>
  </si>
  <si>
    <t>Applications processed within 6 months</t>
  </si>
  <si>
    <t>No. of telephone enquiries</t>
  </si>
  <si>
    <t>No. email enquiries</t>
  </si>
  <si>
    <t>Payments made</t>
  </si>
  <si>
    <t>Payments made within 30 WD</t>
  </si>
  <si>
    <t>Emails responded to within 10 WD</t>
  </si>
  <si>
    <t>Original heating system</t>
  </si>
  <si>
    <t>Fuel</t>
  </si>
  <si>
    <t>Boiler</t>
  </si>
  <si>
    <t>Oil</t>
  </si>
  <si>
    <t>First heating system</t>
  </si>
  <si>
    <t>Gas</t>
  </si>
  <si>
    <t>Storage heater</t>
  </si>
  <si>
    <t>Coal</t>
  </si>
  <si>
    <t>Do not know</t>
  </si>
  <si>
    <t>LPG</t>
  </si>
  <si>
    <t>Room heaters</t>
  </si>
  <si>
    <t>Electricity</t>
  </si>
  <si>
    <t>Heat pumps</t>
  </si>
  <si>
    <t>Warm air</t>
  </si>
  <si>
    <t>Unknown</t>
  </si>
  <si>
    <t>Electric ceiling heating</t>
  </si>
  <si>
    <t>Technology</t>
  </si>
  <si>
    <t>Non-Legacy</t>
  </si>
  <si>
    <t>2020-21</t>
  </si>
  <si>
    <t>Total</t>
  </si>
  <si>
    <t>2014-15</t>
  </si>
  <si>
    <t>2015-16</t>
  </si>
  <si>
    <t>2016-17</t>
  </si>
  <si>
    <t>2017-18</t>
  </si>
  <si>
    <t>2018-19</t>
  </si>
  <si>
    <t>2019-20</t>
  </si>
  <si>
    <t xml:space="preserve"> </t>
  </si>
  <si>
    <t>Scotland</t>
  </si>
  <si>
    <t>England</t>
  </si>
  <si>
    <t>Figure 1.6 Geographic distribution of accreditations in 2020-21</t>
  </si>
  <si>
    <t>Figure 1.7: Total accreditations granted by technology and country (%)</t>
  </si>
  <si>
    <t>Country Total</t>
  </si>
  <si>
    <t>Community (shared heating)</t>
  </si>
  <si>
    <t>Figure 1.8: Heating technology replaced</t>
  </si>
  <si>
    <t>Figure 1.9: Boiler Fuel Type</t>
  </si>
  <si>
    <t>Figure 1.10: Number of RSL accreditations per month 2020-21</t>
  </si>
  <si>
    <t>Accreditations</t>
  </si>
  <si>
    <t>Figure 1.12: Cumulative MMSP registrations 2020-21</t>
  </si>
  <si>
    <t>Figure 2.1 Payments made in 2020-21</t>
  </si>
  <si>
    <t>Table 2.1: Lifetime DRHI payments made</t>
  </si>
  <si>
    <t>Number</t>
  </si>
  <si>
    <t>DRHI Annual Report 2020-21 - Dataset</t>
  </si>
  <si>
    <t>This data should be used in conjunction with the information presented in the 2020-21 Domestic Renewable Heat Incentive (DRHI) annual report.</t>
  </si>
  <si>
    <t>Audit Type</t>
  </si>
  <si>
    <t>Closed Audits</t>
  </si>
  <si>
    <t>Open Audits</t>
  </si>
  <si>
    <t>Compliant Audits</t>
  </si>
  <si>
    <t>Non-Compliant Audits</t>
  </si>
  <si>
    <t>Compliance Rate (%)</t>
  </si>
  <si>
    <t>Prevented Error</t>
  </si>
  <si>
    <t>Detected Error</t>
  </si>
  <si>
    <t>Total Error</t>
  </si>
  <si>
    <t>Recovered Detected Error to Date</t>
  </si>
  <si>
    <t>Desk Audit</t>
  </si>
  <si>
    <t>Statistical</t>
  </si>
  <si>
    <t xml:space="preserve">Targeted </t>
  </si>
  <si>
    <t>Site Audit</t>
  </si>
  <si>
    <t xml:space="preserve">Total </t>
  </si>
  <si>
    <t>Table 3.1: Domestic RHI Audit Results 2020-21</t>
  </si>
  <si>
    <t>Table 3.2: Money Protected from DRHI Audits 2020-21</t>
  </si>
  <si>
    <t>Table 4.1 Ofgem DRHI Delivery Performance</t>
  </si>
  <si>
    <t>%</t>
  </si>
  <si>
    <t>Table 1.2 Total accreditations per region</t>
  </si>
  <si>
    <t>Month</t>
  </si>
  <si>
    <t>Scheme year</t>
  </si>
  <si>
    <t>Country</t>
  </si>
  <si>
    <t>Version Control</t>
  </si>
  <si>
    <t>Date Published</t>
  </si>
  <si>
    <t>Changes</t>
  </si>
  <si>
    <t>v1.0</t>
  </si>
  <si>
    <t>This workbook provides access to the figures used to produce the charts and tables that feature in the 2020-21 annual report.</t>
  </si>
  <si>
    <t>Figure 1.11: Legacy and non-legacy RSL accreditations since the start of the scheme</t>
  </si>
  <si>
    <t>Table of Contents</t>
  </si>
  <si>
    <t>Figure 1.6: Geographic distribution of accreditations in 2020-21</t>
  </si>
  <si>
    <t>Table 1.2: Total accreditations per region</t>
  </si>
  <si>
    <t>Figure 2.1: Payments made in 2020-21</t>
  </si>
  <si>
    <t>Table 4.1: Ofgem DRHI Delivery Performance</t>
  </si>
  <si>
    <t xml:space="preserve">Table 2.1: Lifetime DRHI payments made 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</si>
  <si>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</si>
  <si>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</si>
  <si>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</si>
  <si>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</si>
  <si>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</si>
  <si>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</si>
  <si>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</si>
  <si>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</si>
  <si>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</si>
  <si>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</si>
  <si>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</si>
  <si>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</si>
  <si>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Applications</t>
  </si>
  <si>
    <t xml:space="preserve">Figure 1.1: Domestic RHI applications received during 2019-20 and 2020-21 </t>
  </si>
  <si>
    <t>Figure 1.2: Domestic RHI accreditations by month 2019-20 and 2020-21</t>
  </si>
  <si>
    <t>Table 1.1: Annual accreditations by technology type</t>
  </si>
  <si>
    <t>Figure 1.5: Annual accreditations by technology type</t>
  </si>
  <si>
    <t>Figure 1.4: Cumulative accreditations by technology type since 2014-15</t>
  </si>
  <si>
    <t>Figure 1.3: Accreditations by technology type (%)</t>
  </si>
  <si>
    <t>Figure 1.9: Replaced boiler Fuel Type</t>
  </si>
  <si>
    <t>Technology Total</t>
  </si>
  <si>
    <r>
      <t xml:space="preserve">*ASHP: </t>
    </r>
    <r>
      <rPr>
        <sz val="10"/>
        <color theme="1"/>
        <rFont val="Verdana"/>
        <family val="2"/>
      </rPr>
      <t>air source heat pump</t>
    </r>
  </si>
  <si>
    <r>
      <t xml:space="preserve">*GSHP: </t>
    </r>
    <r>
      <rPr>
        <sz val="10"/>
        <color theme="1"/>
        <rFont val="Verdana"/>
        <family val="2"/>
      </rPr>
      <t>ground source heat pump</t>
    </r>
  </si>
  <si>
    <r>
      <t xml:space="preserve">LPG: </t>
    </r>
    <r>
      <rPr>
        <sz val="10"/>
        <rFont val="Verdana"/>
        <family val="2"/>
      </rPr>
      <t>liquified petroleum gas</t>
    </r>
  </si>
  <si>
    <t>Chapter 1: Applications &amp; Accreditations</t>
  </si>
  <si>
    <t>Location Total</t>
  </si>
  <si>
    <t>Figure 1.3: Accreditations by technology type since scheme launch (%)</t>
  </si>
  <si>
    <t>Chapter 2: Payments</t>
  </si>
  <si>
    <t>Chapter 3: Audit &amp; Assurance</t>
  </si>
  <si>
    <t>Chapter 4: Our Administration</t>
  </si>
  <si>
    <t>Cumulative Total</t>
  </si>
  <si>
    <t>Cumulative registrations</t>
  </si>
  <si>
    <r>
      <t>*As a number of investigations were ongoing at time of writing, this data is correct as of May 2021.</t>
    </r>
    <r>
      <rPr>
        <sz val="8"/>
        <color theme="1"/>
        <rFont val="Verdana"/>
        <family val="2"/>
      </rPr>
      <t>  </t>
    </r>
  </si>
  <si>
    <t>Figure 1.5 &amp; Table 1.1: Annual accreditations by technology type</t>
  </si>
  <si>
    <r>
      <t xml:space="preserve">**GSHP: </t>
    </r>
    <r>
      <rPr>
        <sz val="10"/>
        <color theme="1"/>
        <rFont val="Verdana"/>
        <family val="2"/>
      </rPr>
      <t>ground source heat pump</t>
    </r>
  </si>
  <si>
    <t>29th July 2021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</si>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</sst>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£&quot;* #,##0.00_);_(&quot;£&quot;* \(#,##0.00\);_(&quot;£&quot;* &quot;-&quot;??_);_(@_)"/>
    <numFmt numFmtId="165" formatCode="&quot;£&quot;#,##0_);[Red]\(&quot;£&quot;#,##0\)"/>
    <numFmt numFmtId="166" formatCode="_(* #,##0.00_);_(* \(#,##0.00\);_(* &quot;-&quot;??_);_(@_)"/>
    <numFmt numFmtId="167" formatCode="0.0%"/>
    <numFmt numFmtId="168" formatCode="&quot;£&quot;#,##0.00"/>
    <numFmt numFmtId="169" formatCode="_(* #,##0_);_(* \(#,##0\);_(* &quot;-&quot;??_);_(@_)"/>
    <numFmt numFmtId="170" formatCode="_-* #,##0_-;\-* #,##0_-;_-* &quot;-&quot;??_-;_-@_-"/>
    <numFmt numFmtId="171" formatCode="&quot;£&quot;#,##0"/>
  </numFmts>
  <fonts count="15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0"/>
      <name val="Verdana"/>
      <family val="2"/>
    </font>
    <font>
      <u/>
      <sz val="10"/>
      <color theme="1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name val="Verdana"/>
      <family val="2"/>
    </font>
    <font>
      <sz val="8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A0B100"/>
        <bgColor rgb="FF000000"/>
      </patternFill>
    </fill>
    <fill>
      <patternFill patternType="solid">
        <fgColor rgb="FFFAFBF5"/>
        <bgColor rgb="FF000000"/>
      </patternFill>
    </fill>
    <fill>
      <patternFill patternType="solid">
        <fgColor rgb="FFA0B1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BF5"/>
        <bgColor indexed="64"/>
      </patternFill>
    </fill>
  </fills>
  <borders count="9">
    <border>
      <left/>
      <right/>
      <top/>
      <bottom/>
      <diagonal/>
    </border>
    <border>
      <left style="medium">
        <color rgb="FFA0B100"/>
      </left>
      <right style="medium">
        <color rgb="FFA0B100"/>
      </right>
      <top style="medium">
        <color rgb="FFA0B100"/>
      </top>
      <bottom/>
      <diagonal/>
    </border>
    <border>
      <left style="medium">
        <color rgb="FFA0B100"/>
      </left>
      <right style="medium">
        <color rgb="FFA0B100"/>
      </right>
      <top/>
      <bottom style="medium">
        <color rgb="FFA0B100"/>
      </bottom>
      <diagonal/>
    </border>
    <border>
      <left style="medium">
        <color rgb="FFA0B100"/>
      </left>
      <right style="medium">
        <color rgb="FFA0B100"/>
      </right>
      <top style="medium">
        <color rgb="FFA0B100"/>
      </top>
      <bottom style="medium">
        <color rgb="FFA0B100"/>
      </bottom>
      <diagonal/>
    </border>
    <border>
      <left style="thick">
        <color rgb="FFA0B100"/>
      </left>
      <right style="thick">
        <color rgb="FFA0B100"/>
      </right>
      <top style="thick">
        <color rgb="FFA0B100"/>
      </top>
      <bottom style="thick">
        <color rgb="FFA0B100"/>
      </bottom>
      <diagonal/>
    </border>
    <border>
      <left/>
      <right style="thick">
        <color rgb="FFA0B100"/>
      </right>
      <top style="thick">
        <color rgb="FFA0B100"/>
      </top>
      <bottom style="thick">
        <color rgb="FFA0B100"/>
      </bottom>
      <diagonal/>
    </border>
    <border>
      <left/>
      <right style="medium">
        <color rgb="FFA0B100"/>
      </right>
      <top/>
      <bottom style="medium">
        <color rgb="FFA0B1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A0B100"/>
      </right>
      <top style="medium">
        <color rgb="FFA0B100"/>
      </top>
      <bottom style="medium">
        <color rgb="FFA0B100"/>
      </bottom>
      <diagonal/>
    </border>
  </borders>
  <cellStyleXfs count="7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7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0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5" fillId="5" borderId="0" xfId="0" applyFont="1" applyFill="1"/>
    <xf numFmtId="0" fontId="4" fillId="5" borderId="0" xfId="0" applyFont="1" applyFill="1"/>
    <xf numFmtId="0" fontId="0" fillId="0" borderId="0" xfId="0" applyBorder="1"/>
    <xf numFmtId="0" fontId="6" fillId="5" borderId="0" xfId="0" applyFont="1" applyFill="1"/>
    <xf numFmtId="0" fontId="0" fillId="5" borderId="0" xfId="0" applyFill="1"/>
    <xf numFmtId="0" fontId="4" fillId="0" borderId="0" xfId="0" applyFont="1"/>
    <xf numFmtId="17" fontId="0" fillId="0" borderId="0" xfId="0" applyNumberFormat="1"/>
    <xf numFmtId="0" fontId="9" fillId="0" borderId="0" xfId="0" applyFont="1"/>
    <xf numFmtId="0" fontId="8" fillId="0" borderId="0" xfId="0" applyFont="1"/>
    <xf numFmtId="0" fontId="9" fillId="0" borderId="0" xfId="0" applyFont="1" applyBorder="1"/>
    <xf numFmtId="0" fontId="10" fillId="0" borderId="0" xfId="0" applyFont="1"/>
    <xf numFmtId="0" fontId="10" fillId="0" borderId="0" xfId="0" applyFont="1" applyBorder="1"/>
    <xf numFmtId="0" fontId="0" fillId="0" borderId="0" xfId="0" applyFont="1"/>
    <xf numFmtId="0" fontId="11" fillId="0" borderId="3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3" xfId="0" applyFont="1" applyBorder="1"/>
    <xf numFmtId="17" fontId="0" fillId="0" borderId="3" xfId="0" applyNumberFormat="1" applyFont="1" applyBorder="1"/>
    <xf numFmtId="3" fontId="0" fillId="0" borderId="3" xfId="1" applyNumberFormat="1" applyFont="1" applyBorder="1" applyAlignment="1">
      <alignment horizontal="center"/>
    </xf>
    <xf numFmtId="0" fontId="0" fillId="0" borderId="0" xfId="0" applyFont="1" applyBorder="1"/>
    <xf numFmtId="0" fontId="0" fillId="0" borderId="3" xfId="0" applyFont="1" applyBorder="1" applyAlignment="1"/>
    <xf numFmtId="0" fontId="0" fillId="0" borderId="3" xfId="0" applyFont="1" applyBorder="1" applyAlignment="1">
      <alignment wrapText="1"/>
    </xf>
    <xf numFmtId="0" fontId="0" fillId="0" borderId="3" xfId="0" applyFont="1" applyFill="1" applyBorder="1"/>
    <xf numFmtId="0" fontId="4" fillId="5" borderId="3" xfId="0" applyFont="1" applyFill="1" applyBorder="1" applyAlignment="1">
      <alignment horizontal="left" vertical="top" wrapText="1"/>
    </xf>
    <xf numFmtId="0" fontId="4" fillId="0" borderId="0" xfId="0" applyFont="1" applyBorder="1"/>
    <xf numFmtId="0" fontId="6" fillId="0" borderId="0" xfId="0" applyFont="1" applyBorder="1"/>
    <xf numFmtId="0" fontId="4" fillId="0" borderId="3" xfId="0" applyFont="1" applyBorder="1"/>
    <xf numFmtId="169" fontId="0" fillId="0" borderId="3" xfId="1" applyNumberFormat="1" applyFont="1" applyBorder="1" applyAlignment="1">
      <alignment horizontal="center"/>
    </xf>
    <xf numFmtId="169" fontId="4" fillId="0" borderId="3" xfId="1" applyNumberFormat="1" applyFont="1" applyBorder="1" applyAlignment="1">
      <alignment horizontal="center"/>
    </xf>
    <xf numFmtId="169" fontId="0" fillId="0" borderId="3" xfId="1" applyNumberFormat="1" applyFont="1" applyBorder="1" applyAlignment="1"/>
    <xf numFmtId="169" fontId="4" fillId="0" borderId="3" xfId="1" applyNumberFormat="1" applyFont="1" applyBorder="1" applyAlignment="1"/>
    <xf numFmtId="3" fontId="4" fillId="0" borderId="3" xfId="0" applyNumberFormat="1" applyFont="1" applyBorder="1" applyAlignment="1">
      <alignment horizontal="right"/>
    </xf>
    <xf numFmtId="0" fontId="4" fillId="5" borderId="0" xfId="0" applyFont="1" applyFill="1" applyBorder="1"/>
    <xf numFmtId="170" fontId="4" fillId="0" borderId="3" xfId="1" applyNumberFormat="1" applyFont="1" applyFill="1" applyBorder="1" applyAlignment="1">
      <alignment horizontal="center" vertical="top" wrapText="1"/>
    </xf>
    <xf numFmtId="0" fontId="10" fillId="0" borderId="0" xfId="0" applyFont="1" applyFill="1" applyBorder="1"/>
    <xf numFmtId="0" fontId="3" fillId="0" borderId="0" xfId="0" applyFont="1"/>
    <xf numFmtId="0" fontId="3" fillId="5" borderId="0" xfId="0" applyFont="1" applyFill="1"/>
    <xf numFmtId="0" fontId="7" fillId="0" borderId="0" xfId="5" applyFont="1" applyFill="1"/>
    <xf numFmtId="0" fontId="7" fillId="0" borderId="0" xfId="5" applyFont="1"/>
    <xf numFmtId="0" fontId="4" fillId="5" borderId="7" xfId="4" applyFont="1" applyFill="1" applyBorder="1"/>
    <xf numFmtId="0" fontId="3" fillId="5" borderId="7" xfId="4" applyFont="1" applyFill="1" applyBorder="1"/>
    <xf numFmtId="14" fontId="3" fillId="5" borderId="7" xfId="4" applyNumberFormat="1" applyFont="1" applyFill="1" applyBorder="1" applyAlignment="1">
      <alignment horizontal="left"/>
    </xf>
    <xf numFmtId="0" fontId="3" fillId="5" borderId="7" xfId="4" applyFont="1" applyFill="1" applyBorder="1" applyAlignment="1">
      <alignment horizontal="left"/>
    </xf>
    <xf numFmtId="0" fontId="3" fillId="5" borderId="7" xfId="4" applyFont="1" applyFill="1" applyBorder="1" applyAlignment="1">
      <alignment wrapText="1"/>
    </xf>
    <xf numFmtId="0" fontId="7" fillId="0" borderId="0" xfId="5" applyFill="1"/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3" fontId="0" fillId="0" borderId="3" xfId="1" applyNumberFormat="1" applyFont="1" applyBorder="1" applyAlignment="1">
      <alignment horizontal="right"/>
    </xf>
    <xf numFmtId="167" fontId="0" fillId="0" borderId="3" xfId="1" applyNumberFormat="1" applyFont="1" applyBorder="1" applyAlignment="1">
      <alignment horizontal="right"/>
    </xf>
    <xf numFmtId="3" fontId="4" fillId="0" borderId="3" xfId="1" applyNumberFormat="1" applyFont="1" applyBorder="1" applyAlignment="1">
      <alignment horizontal="right"/>
    </xf>
    <xf numFmtId="9" fontId="4" fillId="0" borderId="3" xfId="1" applyNumberFormat="1" applyFont="1" applyBorder="1" applyAlignment="1">
      <alignment horizontal="right"/>
    </xf>
    <xf numFmtId="169" fontId="4" fillId="0" borderId="3" xfId="1" applyNumberFormat="1" applyFont="1" applyBorder="1" applyAlignment="1">
      <alignment horizontal="left"/>
    </xf>
    <xf numFmtId="3" fontId="0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2" fillId="6" borderId="6" xfId="0" applyFont="1" applyFill="1" applyBorder="1" applyAlignment="1">
      <alignment horizontal="right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3" fontId="0" fillId="0" borderId="3" xfId="1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167" fontId="0" fillId="0" borderId="3" xfId="2" applyNumberFormat="1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17" fontId="0" fillId="0" borderId="3" xfId="0" applyNumberFormat="1" applyFont="1" applyBorder="1" applyAlignment="1">
      <alignment horizontal="right"/>
    </xf>
    <xf numFmtId="171" fontId="0" fillId="0" borderId="3" xfId="6" applyNumberFormat="1" applyFont="1" applyBorder="1" applyAlignment="1">
      <alignment horizontal="right"/>
    </xf>
    <xf numFmtId="171" fontId="4" fillId="0" borderId="3" xfId="6" applyNumberFormat="1" applyFont="1" applyBorder="1" applyAlignment="1">
      <alignment horizontal="right"/>
    </xf>
    <xf numFmtId="168" fontId="11" fillId="0" borderId="2" xfId="0" applyNumberFormat="1" applyFont="1" applyBorder="1" applyAlignment="1">
      <alignment horizontal="right" vertical="center" wrapText="1"/>
    </xf>
    <xf numFmtId="167" fontId="11" fillId="0" borderId="2" xfId="2" applyNumberFormat="1" applyFont="1" applyFill="1" applyBorder="1" applyAlignment="1">
      <alignment horizontal="right" vertical="center" wrapText="1"/>
    </xf>
    <xf numFmtId="168" fontId="12" fillId="0" borderId="2" xfId="0" applyNumberFormat="1" applyFont="1" applyBorder="1" applyAlignment="1">
      <alignment horizontal="right" vertical="center" wrapText="1"/>
    </xf>
    <xf numFmtId="9" fontId="12" fillId="0" borderId="2" xfId="2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/>
    </xf>
    <xf numFmtId="167" fontId="12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3" fontId="11" fillId="0" borderId="3" xfId="1" applyNumberFormat="1" applyFont="1" applyFill="1" applyBorder="1" applyAlignment="1">
      <alignment horizontal="right" vertical="center" wrapText="1"/>
    </xf>
    <xf numFmtId="167" fontId="11" fillId="0" borderId="3" xfId="2" applyNumberFormat="1" applyFont="1" applyFill="1" applyBorder="1" applyAlignment="1">
      <alignment horizontal="right" vertical="center" wrapText="1"/>
    </xf>
    <xf numFmtId="9" fontId="11" fillId="0" borderId="3" xfId="1" applyNumberFormat="1" applyFont="1" applyFill="1" applyBorder="1" applyAlignment="1">
      <alignment horizontal="right" vertical="center" wrapText="1"/>
    </xf>
    <xf numFmtId="2" fontId="11" fillId="0" borderId="3" xfId="2" applyNumberFormat="1" applyFont="1" applyFill="1" applyBorder="1" applyAlignment="1">
      <alignment horizontal="right" vertical="center" wrapText="1"/>
    </xf>
    <xf numFmtId="169" fontId="0" fillId="0" borderId="0" xfId="0" applyNumberFormat="1"/>
    <xf numFmtId="10" fontId="0" fillId="0" borderId="0" xfId="0" applyNumberFormat="1"/>
    <xf numFmtId="169" fontId="0" fillId="0" borderId="0" xfId="0" applyNumberFormat="1" applyBorder="1"/>
    <xf numFmtId="3" fontId="0" fillId="0" borderId="0" xfId="0" applyNumberFormat="1" applyBorder="1"/>
    <xf numFmtId="168" fontId="0" fillId="0" borderId="0" xfId="0" applyNumberFormat="1"/>
    <xf numFmtId="0" fontId="6" fillId="2" borderId="3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3" xfId="0" applyFont="1" applyFill="1" applyBorder="1"/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3" fillId="4" borderId="3" xfId="0" applyFont="1" applyFill="1" applyBorder="1"/>
    <xf numFmtId="0" fontId="3" fillId="5" borderId="0" xfId="3" applyFont="1" applyFill="1" applyAlignment="1">
      <alignment horizontal="lef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</cellXfs>
  <cellStyles count="7">
    <cellStyle name="Comma" xfId="1" builtinId="3"/>
    <cellStyle name="Currency" xfId="6" builtinId="4"/>
    <cellStyle name="Hyperlink" xfId="5" builtinId="8"/>
    <cellStyle name="Normal" xfId="0" builtinId="0"/>
    <cellStyle name="Normal 2" xfId="3" xr:uid="{0F88640C-3F32-4DD4-A780-F7CD16A1324A}"/>
    <cellStyle name="Normal 2 2 3" xfId="4" xr:uid="{6A394E10-4570-4BAC-AC58-417EFB22EDD6}"/>
    <cellStyle name="Percent" xfId="2" builtinId="5"/>
  </cellStyles>
  <dxfs count="0"/>
  <tableStyles count="0" defaultTableStyle="TableStyleMedium2" defaultPivotStyle="PivotStyleLight16"/>
  <colors>
    <mruColors>
      <color rgb="FFA0B100"/>
      <color rgb="FF079448"/>
      <color rgb="FF91AE3C"/>
      <color rgb="FFA1ABB2"/>
      <color rgb="FF51C1B5"/>
      <color rgb="FF45286F"/>
      <color rgb="FF2363AF"/>
      <color rgb="FF109DC1"/>
      <color rgb="FF9E712A"/>
      <color rgb="FFE2C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29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28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 Fig1.1 Apps. received'!$C$33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A1ABB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Fig1.1 Apps. received'!$B$34:$B$45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 Fig1.1 Apps. received'!$C$34:$C$45</c:f>
              <c:numCache>
                <c:formatCode>_(* #,##0_);_(* \(#,##0\);_(* "-"??_);_(@_)</c:formatCode>
                <c:ptCount val="12"/>
                <c:pt idx="0">
                  <c:v>1110</c:v>
                </c:pt>
                <c:pt idx="1">
                  <c:v>1042</c:v>
                </c:pt>
                <c:pt idx="2">
                  <c:v>979</c:v>
                </c:pt>
                <c:pt idx="3">
                  <c:v>1018</c:v>
                </c:pt>
                <c:pt idx="4">
                  <c:v>1119</c:v>
                </c:pt>
                <c:pt idx="5">
                  <c:v>1054</c:v>
                </c:pt>
                <c:pt idx="6">
                  <c:v>1334</c:v>
                </c:pt>
                <c:pt idx="7">
                  <c:v>1320</c:v>
                </c:pt>
                <c:pt idx="8">
                  <c:v>1236</c:v>
                </c:pt>
                <c:pt idx="9">
                  <c:v>1238</c:v>
                </c:pt>
                <c:pt idx="10">
                  <c:v>1433</c:v>
                </c:pt>
                <c:pt idx="11">
                  <c:v>1267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C-41B2-B2C6-5D3CE5DCA431}"/>
            </c:ext>
          </c:extLst>
        </c:ser>
        <c:ser>
          <c:idx val="0"/>
          <c:order val="1"/>
          <c:tx>
            <c:strRef>
              <c:f>' Fig1.1 Apps. received'!$D$33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079448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Fig1.1 Apps. received'!$B$34:$B$45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 Fig1.1 Apps. received'!$D$34:$D$45</c:f>
              <c:numCache>
                <c:formatCode>_(* #,##0_);_(* \(#,##0\);_(* "-"??_);_(@_)</c:formatCode>
                <c:ptCount val="12"/>
                <c:pt idx="0">
                  <c:v>930</c:v>
                </c:pt>
                <c:pt idx="1">
                  <c:v>755</c:v>
                </c:pt>
                <c:pt idx="2">
                  <c:v>776</c:v>
                </c:pt>
                <c:pt idx="3">
                  <c:v>1060</c:v>
                </c:pt>
                <c:pt idx="4">
                  <c:v>1015</c:v>
                </c:pt>
                <c:pt idx="5">
                  <c:v>1011</c:v>
                </c:pt>
                <c:pt idx="6">
                  <c:v>1766</c:v>
                </c:pt>
                <c:pt idx="7">
                  <c:v>1644</c:v>
                </c:pt>
                <c:pt idx="8">
                  <c:v>1343</c:v>
                </c:pt>
                <c:pt idx="9">
                  <c:v>1489</c:v>
                </c:pt>
                <c:pt idx="10">
                  <c:v>1637</c:v>
                </c:pt>
                <c:pt idx="11">
                  <c:v>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C-41B2-B2C6-5D3CE5DCA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5188095"/>
        <c:axId val="1564887855"/>
      </c:barChart>
      <c:catAx>
        <c:axId val="1375188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4887855"/>
        <c:crosses val="autoZero"/>
        <c:auto val="1"/>
        <c:lblAlgn val="ctr"/>
        <c:lblOffset val="100"/>
        <c:noMultiLvlLbl val="1"/>
      </c:catAx>
      <c:valAx>
        <c:axId val="156488785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375188095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025816993464051E-2"/>
          <c:y val="4.2065635639601646E-2"/>
          <c:w val="0.95006990960317683"/>
          <c:h val="0.91246319089888372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0794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83-48FD-9C78-BE25DEB1B16D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83-48FD-9C78-BE25DEB1B16D}"/>
              </c:ext>
            </c:extLst>
          </c:dPt>
          <c:dPt>
            <c:idx val="2"/>
            <c:bubble3D val="0"/>
            <c:spPr>
              <a:solidFill>
                <a:srgbClr val="51C1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83-48FD-9C78-BE25DEB1B16D}"/>
              </c:ext>
            </c:extLst>
          </c:dPt>
          <c:dPt>
            <c:idx val="3"/>
            <c:bubble3D val="0"/>
            <c:spPr>
              <a:solidFill>
                <a:srgbClr val="109D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83-48FD-9C78-BE25DEB1B16D}"/>
              </c:ext>
            </c:extLst>
          </c:dPt>
          <c:dPt>
            <c:idx val="4"/>
            <c:bubble3D val="0"/>
            <c:spPr>
              <a:solidFill>
                <a:srgbClr val="2363A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083-48FD-9C78-BE25DEB1B16D}"/>
              </c:ext>
            </c:extLst>
          </c:dPt>
          <c:dPt>
            <c:idx val="5"/>
            <c:bubble3D val="0"/>
            <c:spPr>
              <a:solidFill>
                <a:srgbClr val="45286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083-48FD-9C78-BE25DEB1B16D}"/>
              </c:ext>
            </c:extLst>
          </c:dPt>
          <c:dPt>
            <c:idx val="6"/>
            <c:bubble3D val="0"/>
            <c:spPr>
              <a:solidFill>
                <a:srgbClr val="A1AB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083-48FD-9C78-BE25DEB1B16D}"/>
              </c:ext>
            </c:extLst>
          </c:dPt>
          <c:dPt>
            <c:idx val="7"/>
            <c:bubble3D val="0"/>
            <c:spPr>
              <a:solidFill>
                <a:srgbClr val="9E712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083-48FD-9C78-BE25DEB1B16D}"/>
              </c:ext>
            </c:extLst>
          </c:dPt>
          <c:dPt>
            <c:idx val="8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083-48FD-9C78-BE25DEB1B16D}"/>
              </c:ext>
            </c:extLst>
          </c:dPt>
          <c:dPt>
            <c:idx val="9"/>
            <c:bubble3D val="0"/>
            <c:spPr>
              <a:solidFill>
                <a:srgbClr val="A1AB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083-48FD-9C78-BE25DEB1B16D}"/>
              </c:ext>
            </c:extLst>
          </c:dPt>
          <c:dLbls>
            <c:dLbl>
              <c:idx val="0"/>
              <c:layout>
                <c:manualLayout>
                  <c:x val="1.5196951455640631E-2"/>
                  <c:y val="-0.218051201959111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83-48FD-9C78-BE25DEB1B16D}"/>
                </c:ext>
              </c:extLst>
            </c:dLbl>
            <c:dLbl>
              <c:idx val="1"/>
              <c:layout>
                <c:manualLayout>
                  <c:x val="4.4240509483806395E-2"/>
                  <c:y val="0.196663910816653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83-48FD-9C78-BE25DEB1B16D}"/>
                </c:ext>
              </c:extLst>
            </c:dLbl>
            <c:dLbl>
              <c:idx val="2"/>
              <c:layout>
                <c:manualLayout>
                  <c:x val="-9.1506254800693729E-2"/>
                  <c:y val="0.168831255897970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83-48FD-9C78-BE25DEB1B16D}"/>
                </c:ext>
              </c:extLst>
            </c:dLbl>
            <c:dLbl>
              <c:idx val="3"/>
              <c:layout>
                <c:manualLayout>
                  <c:x val="5.2368299637415823E-3"/>
                  <c:y val="-0.1256512070006277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83-48FD-9C78-BE25DEB1B16D}"/>
                </c:ext>
              </c:extLst>
            </c:dLbl>
            <c:dLbl>
              <c:idx val="4"/>
              <c:layout>
                <c:manualLayout>
                  <c:x val="2.832129725128732E-2"/>
                  <c:y val="-0.1225605967438778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083-48FD-9C78-BE25DEB1B16D}"/>
                </c:ext>
              </c:extLst>
            </c:dLbl>
            <c:dLbl>
              <c:idx val="5"/>
              <c:layout>
                <c:manualLayout>
                  <c:x val="1.8251822186777501E-2"/>
                  <c:y val="-0.1031057079884163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83-48FD-9C78-BE25DEB1B16D}"/>
                </c:ext>
              </c:extLst>
            </c:dLbl>
            <c:dLbl>
              <c:idx val="7"/>
              <c:layout>
                <c:manualLayout>
                  <c:x val="6.0822730746751784E-2"/>
                  <c:y val="0.171314278046162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083-48FD-9C78-BE25DEB1B16D}"/>
                </c:ext>
              </c:extLst>
            </c:dLbl>
            <c:dLbl>
              <c:idx val="8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8083-48FD-9C78-BE25DEB1B1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083-48FD-9C78-BE25DEB1B16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baseline="0">
                    <a:solidFill>
                      <a:schemeClr val="lt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'Fig1.8 Heat Tech. Replaced'!$C$32:$C$40</c:f>
              <c:strCache>
                <c:ptCount val="9"/>
                <c:pt idx="0">
                  <c:v>Boiler</c:v>
                </c:pt>
                <c:pt idx="1">
                  <c:v>First heating system</c:v>
                </c:pt>
                <c:pt idx="2">
                  <c:v>Storage heater</c:v>
                </c:pt>
                <c:pt idx="3">
                  <c:v>Do not know</c:v>
                </c:pt>
                <c:pt idx="4">
                  <c:v>Room heaters</c:v>
                </c:pt>
                <c:pt idx="5">
                  <c:v>Heat pumps</c:v>
                </c:pt>
                <c:pt idx="6">
                  <c:v>Warm air</c:v>
                </c:pt>
                <c:pt idx="7">
                  <c:v>Electric ceiling heating</c:v>
                </c:pt>
                <c:pt idx="8">
                  <c:v>Community (shared heating)</c:v>
                </c:pt>
              </c:strCache>
            </c:strRef>
          </c:cat>
          <c:val>
            <c:numRef>
              <c:f>'Fig1.8 Heat Tech. Replaced'!$D$32:$D$40</c:f>
              <c:numCache>
                <c:formatCode>#,##0</c:formatCode>
                <c:ptCount val="9"/>
                <c:pt idx="0">
                  <c:v>44920</c:v>
                </c:pt>
                <c:pt idx="1">
                  <c:v>17016</c:v>
                </c:pt>
                <c:pt idx="2">
                  <c:v>16227</c:v>
                </c:pt>
                <c:pt idx="3">
                  <c:v>4277</c:v>
                </c:pt>
                <c:pt idx="4">
                  <c:v>2478</c:v>
                </c:pt>
                <c:pt idx="5">
                  <c:v>1749</c:v>
                </c:pt>
                <c:pt idx="6">
                  <c:v>375</c:v>
                </c:pt>
                <c:pt idx="7">
                  <c:v>210</c:v>
                </c:pt>
                <c:pt idx="8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083-48FD-9C78-BE25DEB1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>
              <a:solidFill>
                <a:srgbClr val="D9D9D9"/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29260317679183"/>
          <c:y val="5.0040886425050182E-2"/>
          <c:w val="0.67095759756422635"/>
          <c:h val="0.86152649133005521"/>
        </c:manualLayout>
      </c:layout>
      <c:pieChart>
        <c:varyColors val="1"/>
        <c:ser>
          <c:idx val="0"/>
          <c:order val="0"/>
          <c:spPr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79448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D3-4322-BF11-13C69575C330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D3-4322-BF11-13C69575C330}"/>
              </c:ext>
            </c:extLst>
          </c:dPt>
          <c:dPt>
            <c:idx val="2"/>
            <c:bubble3D val="0"/>
            <c:spPr>
              <a:solidFill>
                <a:srgbClr val="51C1B5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DD3-4322-BF11-13C69575C330}"/>
              </c:ext>
            </c:extLst>
          </c:dPt>
          <c:dPt>
            <c:idx val="3"/>
            <c:bubble3D val="0"/>
            <c:spPr>
              <a:solidFill>
                <a:srgbClr val="109DC1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DD3-4322-BF11-13C69575C330}"/>
              </c:ext>
            </c:extLst>
          </c:dPt>
          <c:dPt>
            <c:idx val="4"/>
            <c:bubble3D val="0"/>
            <c:spPr>
              <a:solidFill>
                <a:srgbClr val="2363A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DD3-4322-BF11-13C69575C330}"/>
              </c:ext>
            </c:extLst>
          </c:dPt>
          <c:dPt>
            <c:idx val="5"/>
            <c:bubble3D val="0"/>
            <c:spPr>
              <a:solidFill>
                <a:srgbClr val="45286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DD3-4322-BF11-13C69575C330}"/>
              </c:ext>
            </c:extLst>
          </c:dPt>
          <c:dPt>
            <c:idx val="6"/>
            <c:bubble3D val="0"/>
            <c:spPr>
              <a:solidFill>
                <a:srgbClr val="A1ABB2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DD3-4322-BF11-13C69575C330}"/>
              </c:ext>
            </c:extLst>
          </c:dPt>
          <c:dLbls>
            <c:dLbl>
              <c:idx val="0"/>
              <c:layout>
                <c:manualLayout>
                  <c:x val="-0.1799161672375075"/>
                  <c:y val="-3.33850740043203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D3-4322-BF11-13C69575C330}"/>
                </c:ext>
              </c:extLst>
            </c:dLbl>
            <c:dLbl>
              <c:idx val="1"/>
              <c:layout>
                <c:manualLayout>
                  <c:x val="0.12257739665795125"/>
                  <c:y val="-8.3355080685217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D3-4322-BF11-13C69575C330}"/>
                </c:ext>
              </c:extLst>
            </c:dLbl>
            <c:dLbl>
              <c:idx val="2"/>
              <c:layout>
                <c:manualLayout>
                  <c:x val="8.4574369756039047E-2"/>
                  <c:y val="7.99222808345325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D3-4322-BF11-13C69575C330}"/>
                </c:ext>
              </c:extLst>
            </c:dLbl>
            <c:dLbl>
              <c:idx val="3"/>
              <c:layout>
                <c:manualLayout>
                  <c:x val="6.8989391720903639E-2"/>
                  <c:y val="0.137620385805880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D3-4322-BF11-13C69575C330}"/>
                </c:ext>
              </c:extLst>
            </c:dLbl>
            <c:dLbl>
              <c:idx val="4"/>
              <c:layout>
                <c:manualLayout>
                  <c:x val="-0.20303110242201039"/>
                  <c:y val="6.0756230997644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D3-4322-BF11-13C69575C330}"/>
                </c:ext>
              </c:extLst>
            </c:dLbl>
            <c:dLbl>
              <c:idx val="5"/>
              <c:layout>
                <c:manualLayout>
                  <c:x val="-0.16260237158615781"/>
                  <c:y val="8.805250869223859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D3-4322-BF11-13C69575C330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3DD3-4322-BF11-13C69575C3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'Fig1.9 Boiler Fuel Type'!$D$33:$D$39</c:f>
              <c:strCache>
                <c:ptCount val="7"/>
                <c:pt idx="0">
                  <c:v>Oil</c:v>
                </c:pt>
                <c:pt idx="1">
                  <c:v>Gas</c:v>
                </c:pt>
                <c:pt idx="2">
                  <c:v>Coal</c:v>
                </c:pt>
                <c:pt idx="3">
                  <c:v>LPG</c:v>
                </c:pt>
                <c:pt idx="4">
                  <c:v>Electricity</c:v>
                </c:pt>
                <c:pt idx="5">
                  <c:v>Biomass</c:v>
                </c:pt>
                <c:pt idx="6">
                  <c:v>Unknown</c:v>
                </c:pt>
              </c:strCache>
            </c:strRef>
          </c:cat>
          <c:val>
            <c:numRef>
              <c:f>'Fig1.9 Boiler Fuel Type'!$F$33:$F$39</c:f>
              <c:numCache>
                <c:formatCode>0.0%</c:formatCode>
                <c:ptCount val="7"/>
                <c:pt idx="0">
                  <c:v>0.53898040961709703</c:v>
                </c:pt>
                <c:pt idx="1">
                  <c:v>0.2581700801424755</c:v>
                </c:pt>
                <c:pt idx="2">
                  <c:v>8.2591273374888696E-2</c:v>
                </c:pt>
                <c:pt idx="3">
                  <c:v>7.5912733748886907E-2</c:v>
                </c:pt>
                <c:pt idx="4">
                  <c:v>3.047640249332146E-2</c:v>
                </c:pt>
                <c:pt idx="5">
                  <c:v>1.0574354407836153E-2</c:v>
                </c:pt>
                <c:pt idx="6">
                  <c:v>3.2947462154942118E-3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D3-4322-BF11-13C69575C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7944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'Fig1.10 No. RSL Accred. Month'!$D$33:$D$44</c:f>
              <c:numCache>
                <c:formatCode>mmm\-yy</c:formatCode>
                <c:ptCount val="12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</c:numCache>
            </c:numRef>
          </c:cat>
          <c:val>
            <c:numRef>
              <c:f>'Fig1.10 No. RSL Accred. Month'!$E$33:$E$44</c:f>
              <c:numCache>
                <c:formatCode>General</c:formatCode>
                <c:ptCount val="12"/>
                <c:pt idx="0">
                  <c:v>211</c:v>
                </c:pt>
                <c:pt idx="1">
                  <c:v>141</c:v>
                </c:pt>
                <c:pt idx="2">
                  <c:v>102</c:v>
                </c:pt>
                <c:pt idx="3">
                  <c:v>87</c:v>
                </c:pt>
                <c:pt idx="4">
                  <c:v>103</c:v>
                </c:pt>
                <c:pt idx="5">
                  <c:v>118</c:v>
                </c:pt>
                <c:pt idx="6">
                  <c:v>176</c:v>
                </c:pt>
                <c:pt idx="7">
                  <c:v>281</c:v>
                </c:pt>
                <c:pt idx="8">
                  <c:v>178</c:v>
                </c:pt>
                <c:pt idx="9">
                  <c:v>200</c:v>
                </c:pt>
                <c:pt idx="10">
                  <c:v>177</c:v>
                </c:pt>
                <c:pt idx="11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1D3-96A4-9FFD889D5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565846399"/>
        <c:axId val="1564930703"/>
      </c:barChart>
      <c:dateAx>
        <c:axId val="15658463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latin typeface="Verdana" panose="020B0604030504040204" pitchFamily="34" charset="0"/>
                    <a:ea typeface="Verdana" panose="020B0604030504040204" pitchFamily="34" charset="0"/>
                  </a:rPr>
                  <a:t>Month of accreditation</a:t>
                </a:r>
              </a:p>
            </c:rich>
          </c:tx>
          <c:layout>
            <c:manualLayout>
              <c:xMode val="edge"/>
              <c:yMode val="edge"/>
              <c:x val="0.40217136445694313"/>
              <c:y val="0.932366747677863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4930703"/>
        <c:crosses val="autoZero"/>
        <c:auto val="1"/>
        <c:lblOffset val="100"/>
        <c:baseTimeUnit val="months"/>
      </c:dateAx>
      <c:valAx>
        <c:axId val="156493070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latin typeface="Verdana" panose="020B0604030504040204" pitchFamily="34" charset="0"/>
                    <a:ea typeface="Verdana" panose="020B0604030504040204" pitchFamily="34" charset="0"/>
                  </a:rPr>
                  <a:t>Accreditations</a:t>
                </a:r>
              </a:p>
            </c:rich>
          </c:tx>
          <c:layout>
            <c:manualLayout>
              <c:xMode val="edge"/>
              <c:yMode val="edge"/>
              <c:x val="1.0961111071153721E-2"/>
              <c:y val="2.66631471978211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5846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'Fig1.11 Legacy &amp; Non-Legacy RSL'!$E$32</c:f>
              <c:strCache>
                <c:ptCount val="1"/>
                <c:pt idx="0">
                  <c:v>Legacy</c:v>
                </c:pt>
              </c:strCache>
            </c:strRef>
          </c:tx>
          <c:spPr>
            <a:solidFill>
              <a:srgbClr val="91AE3C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24-4EDF-9779-541744301C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24-4EDF-9779-541744301C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24-4EDF-9779-541744301C2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24-4EDF-9779-541744301C2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24-4EDF-9779-541744301C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'Fig1.11 Legacy &amp; Non-Legacy RSL'!$D$33:$D$39</c:f>
              <c:strCache>
                <c:ptCount val="7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</c:strCache>
            </c:strRef>
          </c:cat>
          <c:val>
            <c:numRef>
              <c:f>'Fig1.11 Legacy &amp; Non-Legacy RSL'!$E$33:$E$39</c:f>
              <c:numCache>
                <c:formatCode>#,##0</c:formatCode>
                <c:ptCount val="7"/>
                <c:pt idx="0">
                  <c:v>3977</c:v>
                </c:pt>
                <c:pt idx="1">
                  <c:v>2147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24-4EDF-9779-541744301C21}"/>
            </c:ext>
          </c:extLst>
        </c:ser>
        <c:ser>
          <c:idx val="1"/>
          <c:order val="1"/>
          <c:tx>
            <c:strRef>
              <c:f>'Fig1.11 Legacy &amp; Non-Legacy RSL'!$F$32</c:f>
              <c:strCache>
                <c:ptCount val="1"/>
                <c:pt idx="0">
                  <c:v>Non-Legacy</c:v>
                </c:pt>
              </c:strCache>
            </c:strRef>
          </c:tx>
          <c:spPr>
            <a:solidFill>
              <a:srgbClr val="079448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'Fig1.11 Legacy &amp; Non-Legacy RSL'!$D$33:$D$39</c:f>
              <c:strCache>
                <c:ptCount val="7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</c:strCache>
            </c:strRef>
          </c:cat>
          <c:val>
            <c:numRef>
              <c:f>'Fig1.11 Legacy &amp; Non-Legacy RSL'!$F$33:$F$39</c:f>
              <c:numCache>
                <c:formatCode>#,##0</c:formatCode>
                <c:ptCount val="7"/>
                <c:pt idx="0">
                  <c:v>931</c:v>
                </c:pt>
                <c:pt idx="1">
                  <c:v>3258</c:v>
                </c:pt>
                <c:pt idx="2">
                  <c:v>1606</c:v>
                </c:pt>
                <c:pt idx="3">
                  <c:v>1344</c:v>
                </c:pt>
                <c:pt idx="4">
                  <c:v>1447</c:v>
                </c:pt>
                <c:pt idx="5">
                  <c:v>2852</c:v>
                </c:pt>
                <c:pt idx="6">
                  <c:v>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24-4EDF-9779-541744301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05755887"/>
        <c:axId val="1100683615"/>
      </c:barChart>
      <c:catAx>
        <c:axId val="1105755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100683615"/>
        <c:crosses val="autoZero"/>
        <c:auto val="1"/>
        <c:lblAlgn val="ctr"/>
        <c:lblOffset val="100"/>
        <c:noMultiLvlLbl val="0"/>
      </c:catAx>
      <c:valAx>
        <c:axId val="110068361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latin typeface="Verdana" panose="020B0604030504040204" pitchFamily="34" charset="0"/>
                    <a:ea typeface="Verdana" panose="020B0604030504040204" pitchFamily="34" charset="0"/>
                  </a:rPr>
                  <a:t>Accreditations</a:t>
                </a:r>
              </a:p>
            </c:rich>
          </c:tx>
          <c:layout>
            <c:manualLayout>
              <c:xMode val="edge"/>
              <c:yMode val="edge"/>
              <c:x val="1.2316811066076674E-2"/>
              <c:y val="0.100460801452324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105755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79448"/>
              </a:solidFill>
              <a:round/>
            </a:ln>
            <a:effectLst/>
          </c:spPr>
          <c:marker>
            <c:symbol val="none"/>
          </c:marker>
          <c:cat>
            <c:strRef>
              <c:f>'Fig1.12 Cumulative MMSP'!$C$33:$C$44</c:f>
              <c:strCache>
                <c:ptCount val="12"/>
                <c:pt idx="0">
                  <c:v>Apr-20</c:v>
                </c:pt>
                <c:pt idx="1">
                  <c:v>May-20</c:v>
                </c:pt>
                <c:pt idx="2">
                  <c:v>Jun-20</c:v>
                </c:pt>
                <c:pt idx="3">
                  <c:v>Jul-20</c:v>
                </c:pt>
                <c:pt idx="4">
                  <c:v>Aug-20</c:v>
                </c:pt>
                <c:pt idx="5">
                  <c:v>Sep-20</c:v>
                </c:pt>
                <c:pt idx="6">
                  <c:v>Oct-20</c:v>
                </c:pt>
                <c:pt idx="7">
                  <c:v>Nov-20</c:v>
                </c:pt>
                <c:pt idx="8">
                  <c:v>Dec-20</c:v>
                </c:pt>
                <c:pt idx="9">
                  <c:v>Jan-21</c:v>
                </c:pt>
                <c:pt idx="10">
                  <c:v>Feb-21</c:v>
                </c:pt>
                <c:pt idx="11">
                  <c:v>Mar-21</c:v>
                </c:pt>
              </c:strCache>
            </c:strRef>
          </c:cat>
          <c:val>
            <c:numRef>
              <c:f>'Fig1.12 Cumulative MMSP'!$D$33:$D$44</c:f>
              <c:numCache>
                <c:formatCode>#,##0</c:formatCode>
                <c:ptCount val="12"/>
                <c:pt idx="0">
                  <c:v>1520</c:v>
                </c:pt>
                <c:pt idx="1">
                  <c:v>1555</c:v>
                </c:pt>
                <c:pt idx="2">
                  <c:v>1642</c:v>
                </c:pt>
                <c:pt idx="3">
                  <c:v>1716</c:v>
                </c:pt>
                <c:pt idx="4">
                  <c:v>1768</c:v>
                </c:pt>
                <c:pt idx="5">
                  <c:v>1795</c:v>
                </c:pt>
                <c:pt idx="6">
                  <c:v>1845</c:v>
                </c:pt>
                <c:pt idx="7">
                  <c:v>1962</c:v>
                </c:pt>
                <c:pt idx="8">
                  <c:v>2041</c:v>
                </c:pt>
                <c:pt idx="9">
                  <c:v>2141</c:v>
                </c:pt>
                <c:pt idx="10">
                  <c:v>2236</c:v>
                </c:pt>
                <c:pt idx="11">
                  <c:v>2316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0D-4501-A208-5E563412F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326975"/>
        <c:axId val="1564934863"/>
      </c:lineChart>
      <c:catAx>
        <c:axId val="15683269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latin typeface="Verdana" panose="020B0604030504040204" pitchFamily="34" charset="0"/>
                    <a:ea typeface="Verdana" panose="020B0604030504040204" pitchFamily="34" charset="0"/>
                  </a:rPr>
                  <a:t>Month of accreditation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4934863"/>
        <c:crosses val="autoZero"/>
        <c:auto val="1"/>
        <c:lblAlgn val="ctr"/>
        <c:lblOffset val="100"/>
        <c:noMultiLvlLbl val="0"/>
      </c:catAx>
      <c:valAx>
        <c:axId val="156493486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latin typeface="Verdana" panose="020B0604030504040204" pitchFamily="34" charset="0"/>
                    <a:ea typeface="Verdana" panose="020B0604030504040204" pitchFamily="34" charset="0"/>
                  </a:rPr>
                  <a:t>Accreditations</a:t>
                </a:r>
              </a:p>
            </c:rich>
          </c:tx>
          <c:layout>
            <c:manualLayout>
              <c:xMode val="edge"/>
              <c:yMode val="edge"/>
              <c:x val="9.9390073639435972E-3"/>
              <c:y val="2.67656552648703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8326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360128060915462"/>
          <c:y val="4.145077105258551E-2"/>
          <c:w val="0.79444853674227178"/>
          <c:h val="0.795823649370983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79448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6B04BDD-59CB-424F-8A02-E1663C321E11}" type="VALUE">
                      <a:rPr lang="en-US" sz="7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DA8-4BB1-84B3-78DFA8336FD5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A1310ADE-D502-4A09-A5C9-95A4AF738E5F}" type="VALUE">
                      <a:rPr lang="en-US" sz="7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BDA8-4BB1-84B3-78DFA8336FD5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1BCA049C-FE13-459A-B4C6-530571CBCD47}" type="VALUE">
                      <a:rPr lang="en-US" sz="7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DA8-4BB1-84B3-78DFA8336FD5}"/>
                </c:ext>
              </c:extLst>
            </c:dLbl>
            <c:dLbl>
              <c:idx val="3"/>
              <c:layout>
                <c:manualLayout>
                  <c:x val="0"/>
                  <c:y val="5.82832853103748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7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0E59C48B-E01C-4C52-ACA8-44AFCD639323}" type="VALUE">
                      <a:rPr lang="en-US" sz="700" b="1">
                        <a:solidFill>
                          <a:sysClr val="windowText" lastClr="000000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BDA8-4BB1-84B3-78DFA8336F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'Fig2.1 Payments made 2020-21'!$C$28:$C$31</c:f>
              <c:strCache>
                <c:ptCount val="4"/>
                <c:pt idx="0">
                  <c:v>Air Source Heat Pump</c:v>
                </c:pt>
                <c:pt idx="1">
                  <c:v>Biomass</c:v>
                </c:pt>
                <c:pt idx="2">
                  <c:v>Ground Source Heat Pump</c:v>
                </c:pt>
                <c:pt idx="3">
                  <c:v>Solar Thermal</c:v>
                </c:pt>
              </c:strCache>
            </c:strRef>
          </c:cat>
          <c:val>
            <c:numRef>
              <c:f>'Fig2.1 Payments made 2020-21'!$D$28:$D$31</c:f>
              <c:numCache>
                <c:formatCode>"£"#,##0</c:formatCode>
                <c:ptCount val="4"/>
                <c:pt idx="0">
                  <c:v>48230207.009999998</c:v>
                </c:pt>
                <c:pt idx="1">
                  <c:v>51511717.420000002</c:v>
                </c:pt>
                <c:pt idx="2">
                  <c:v>42178116.310000002</c:v>
                </c:pt>
                <c:pt idx="3">
                  <c:v>2709712.77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E-40E9-AAB5-067F7A008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25"/>
        <c:axId val="1612672432"/>
        <c:axId val="1383045776"/>
      </c:barChart>
      <c:catAx>
        <c:axId val="1612672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none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1000" cap="none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Technology Type</a:t>
                </a:r>
              </a:p>
            </c:rich>
          </c:tx>
          <c:layout>
            <c:manualLayout>
              <c:xMode val="edge"/>
              <c:yMode val="edge"/>
              <c:x val="0.47270087110721593"/>
              <c:y val="0.92836603629006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none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none" spc="20" normalizeH="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383045776"/>
        <c:crosses val="autoZero"/>
        <c:auto val="1"/>
        <c:lblAlgn val="ctr"/>
        <c:lblOffset val="100"/>
        <c:noMultiLvlLbl val="0"/>
      </c:catAx>
      <c:valAx>
        <c:axId val="138304577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none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 sz="1000" cap="none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Payments Made</a:t>
                </a:r>
              </a:p>
            </c:rich>
          </c:tx>
          <c:layout>
            <c:manualLayout>
              <c:xMode val="edge"/>
              <c:yMode val="edge"/>
              <c:x val="4.4408240452766751E-3"/>
              <c:y val="2.13777540193410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cap="none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&quot;£&quot;#,##0" sourceLinked="0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spc="2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61267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'Fig1.2 Accreditations'!$C$33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A1ABB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'Fig1.2 Accreditations'!$B$34:$B$45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'Fig1.2 Accreditations'!$C$34:$C$45</c:f>
              <c:numCache>
                <c:formatCode>_(* #,##0_);_(* \(#,##0\);_(* "-"??_);_(@_)</c:formatCode>
                <c:ptCount val="12"/>
                <c:pt idx="0">
                  <c:v>958</c:v>
                </c:pt>
                <c:pt idx="1">
                  <c:v>892</c:v>
                </c:pt>
                <c:pt idx="2">
                  <c:v>1016</c:v>
                </c:pt>
                <c:pt idx="3">
                  <c:v>1007</c:v>
                </c:pt>
                <c:pt idx="4">
                  <c:v>975</c:v>
                </c:pt>
                <c:pt idx="5">
                  <c:v>869</c:v>
                </c:pt>
                <c:pt idx="6">
                  <c:v>1131</c:v>
                </c:pt>
                <c:pt idx="7">
                  <c:v>1203</c:v>
                </c:pt>
                <c:pt idx="8">
                  <c:v>1063</c:v>
                </c:pt>
                <c:pt idx="9">
                  <c:v>1028</c:v>
                </c:pt>
                <c:pt idx="10">
                  <c:v>1181</c:v>
                </c:pt>
                <c:pt idx="11">
                  <c:v>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1-4A22-9348-0F0E9560679E}"/>
            </c:ext>
          </c:extLst>
        </c:ser>
        <c:ser>
          <c:idx val="0"/>
          <c:order val="1"/>
          <c:tx>
            <c:strRef>
              <c:f>'Fig1.2 Accreditations'!$D$33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079448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'Fig1.2 Accreditations'!$B$34:$B$45</c:f>
              <c:strCache>
                <c:ptCount val="12"/>
                <c:pt idx="0">
                  <c:v>Apr</c:v>
                </c:pt>
                <c:pt idx="1">
                  <c:v>May</c:v>
                </c:pt>
                <c:pt idx="2">
                  <c:v>Jun</c:v>
                </c:pt>
                <c:pt idx="3">
                  <c:v>Jul</c:v>
                </c:pt>
                <c:pt idx="4">
                  <c:v>Aug</c:v>
                </c:pt>
                <c:pt idx="5">
                  <c:v>Sep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  <c:pt idx="9">
                  <c:v>Jan</c:v>
                </c:pt>
                <c:pt idx="10">
                  <c:v>Feb</c:v>
                </c:pt>
                <c:pt idx="11">
                  <c:v>Mar</c:v>
                </c:pt>
              </c:strCache>
            </c:strRef>
          </c:cat>
          <c:val>
            <c:numRef>
              <c:f>'Fig1.2 Accreditations'!$D$34:$D$45</c:f>
              <c:numCache>
                <c:formatCode>_(* #,##0_);_(* \(#,##0\);_(* "-"??_);_(@_)</c:formatCode>
                <c:ptCount val="12"/>
                <c:pt idx="0">
                  <c:v>806</c:v>
                </c:pt>
                <c:pt idx="1">
                  <c:v>587</c:v>
                </c:pt>
                <c:pt idx="2">
                  <c:v>732</c:v>
                </c:pt>
                <c:pt idx="3">
                  <c:v>844</c:v>
                </c:pt>
                <c:pt idx="4">
                  <c:v>741</c:v>
                </c:pt>
                <c:pt idx="5">
                  <c:v>831</c:v>
                </c:pt>
                <c:pt idx="6">
                  <c:v>1204</c:v>
                </c:pt>
                <c:pt idx="7">
                  <c:v>1445</c:v>
                </c:pt>
                <c:pt idx="8">
                  <c:v>1036</c:v>
                </c:pt>
                <c:pt idx="9">
                  <c:v>946</c:v>
                </c:pt>
                <c:pt idx="10">
                  <c:v>1080</c:v>
                </c:pt>
                <c:pt idx="11">
                  <c:v>1334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1-4A22-9348-0F0E95606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5188095"/>
        <c:axId val="1564887855"/>
      </c:barChart>
      <c:catAx>
        <c:axId val="1375188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564887855"/>
        <c:crosses val="autoZero"/>
        <c:auto val="1"/>
        <c:lblAlgn val="ctr"/>
        <c:lblOffset val="100"/>
        <c:noMultiLvlLbl val="1"/>
      </c:catAx>
      <c:valAx>
        <c:axId val="1564887855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375188095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4006482657826"/>
          <c:y val="3.9080929863876596E-2"/>
          <c:w val="0.70472898504941828"/>
          <c:h val="0.921195153779179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794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53-422B-8982-54B7BC542726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53-422B-8982-54B7BC542726}"/>
              </c:ext>
            </c:extLst>
          </c:dPt>
          <c:dPt>
            <c:idx val="2"/>
            <c:bubble3D val="0"/>
            <c:spPr>
              <a:solidFill>
                <a:srgbClr val="51C1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53-422B-8982-54B7BC542726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F53-422B-8982-54B7BC542726}"/>
              </c:ext>
            </c:extLst>
          </c:dPt>
          <c:dLbls>
            <c:dLbl>
              <c:idx val="0"/>
              <c:layout>
                <c:manualLayout>
                  <c:x val="-0.20837467263545442"/>
                  <c:y val="-0.10206679618836161"/>
                </c:manualLayout>
              </c:layout>
              <c:tx>
                <c:rich>
                  <a:bodyPr/>
                  <a:lstStyle/>
                  <a:p>
                    <a:fld id="{5E62CF29-D25B-444F-8A50-3EB2F5664A48}" type="CATEGORYNAME">
                      <a:rPr lang="en-US" sz="800"/>
                      <a:pPr/>
                      <a:t>[CATEGORY NAME]</a:t>
                    </a:fld>
                    <a:r>
                      <a:rPr lang="en-US" sz="800" baseline="0"/>
                      <a:t>
</a:t>
                    </a:r>
                    <a:fld id="{F77639B0-469D-40FC-AC36-36B78A500BE2}" type="PERCENTAGE">
                      <a:rPr lang="en-US" sz="800" baseline="0"/>
                      <a:pPr/>
                      <a:t>[PERCENTAGE]</a:t>
                    </a:fld>
                    <a:endParaRPr lang="en-US" sz="800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F53-422B-8982-54B7BC542726}"/>
                </c:ext>
              </c:extLst>
            </c:dLbl>
            <c:dLbl>
              <c:idx val="1"/>
              <c:layout>
                <c:manualLayout>
                  <c:x val="0.15516791799667312"/>
                  <c:y val="-8.16156736446591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53-422B-8982-54B7BC542726}"/>
                </c:ext>
              </c:extLst>
            </c:dLbl>
            <c:dLbl>
              <c:idx val="2"/>
              <c:layout>
                <c:manualLayout>
                  <c:x val="0.18758371320545061"/>
                  <c:y val="0.147608738749454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53-422B-8982-54B7BC542726}"/>
                </c:ext>
              </c:extLst>
            </c:dLbl>
            <c:dLbl>
              <c:idx val="3"/>
              <c:layout>
                <c:manualLayout>
                  <c:x val="0.10230010162100057"/>
                  <c:y val="0.107727687244756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53-422B-8982-54B7BC54272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'Fig1.3 Accreds. by Tech Type'!$B$34:$B$37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'Fig1.3 Accreds. by Tech Type'!$C$34:$C$37</c:f>
              <c:numCache>
                <c:formatCode>#,##0</c:formatCode>
                <c:ptCount val="4"/>
                <c:pt idx="0">
                  <c:v>54217</c:v>
                </c:pt>
                <c:pt idx="1">
                  <c:v>12339</c:v>
                </c:pt>
                <c:pt idx="2">
                  <c:v>11837</c:v>
                </c:pt>
                <c:pt idx="3">
                  <c:v>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53-422B-8982-54B7BC542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'Fig1.4 Cumulative by Tech'!$D$33</c:f>
              <c:strCache>
                <c:ptCount val="1"/>
                <c:pt idx="0">
                  <c:v>ASHP</c:v>
                </c:pt>
              </c:strCache>
            </c:strRef>
          </c:tx>
          <c:spPr>
            <a:ln w="28575" cap="rnd">
              <a:solidFill>
                <a:srgbClr val="079448"/>
              </a:solidFill>
              <a:round/>
            </a:ln>
            <a:effectLst/>
          </c:spPr>
          <c:marker>
            <c:symbol val="none"/>
          </c:marker>
          <c:cat>
            <c:strRef>
              <c:f>'Fig1.4 Cumulative by Tech'!$C$34:$C$40</c:f>
              <c:strCache>
                <c:ptCount val="7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</c:strCache>
            </c:strRef>
          </c:cat>
          <c:val>
            <c:numRef>
              <c:f>'Fig1.4 Cumulative by Tech'!$D$34:$D$40</c:f>
              <c:numCache>
                <c:formatCode>_(* #,##0_);_(* \(#,##0\);_(* "-"??_);_(@_)</c:formatCode>
                <c:ptCount val="7"/>
                <c:pt idx="0">
                  <c:v>10811</c:v>
                </c:pt>
                <c:pt idx="1">
                  <c:v>18905</c:v>
                </c:pt>
                <c:pt idx="2">
                  <c:v>23569</c:v>
                </c:pt>
                <c:pt idx="3">
                  <c:v>28737</c:v>
                </c:pt>
                <c:pt idx="4">
                  <c:v>34199</c:v>
                </c:pt>
                <c:pt idx="5">
                  <c:v>44507</c:v>
                </c:pt>
                <c:pt idx="6">
                  <c:v>54217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B8-4791-AA25-DA8244C9492A}"/>
            </c:ext>
          </c:extLst>
        </c:ser>
        <c:ser>
          <c:idx val="1"/>
          <c:order val="1"/>
          <c:tx>
            <c:strRef>
              <c:f>'Fig1.4 Cumulative by Tech'!$E$33</c:f>
              <c:strCache>
                <c:ptCount val="1"/>
                <c:pt idx="0">
                  <c:v>Biomass</c:v>
                </c:pt>
              </c:strCache>
            </c:strRef>
          </c:tx>
          <c:spPr>
            <a:ln w="28575" cap="rnd">
              <a:solidFill>
                <a:srgbClr val="91AE3C"/>
              </a:solidFill>
              <a:round/>
            </a:ln>
            <a:effectLst/>
          </c:spPr>
          <c:marker>
            <c:symbol val="none"/>
          </c:marker>
          <c:cat>
            <c:strRef>
              <c:f>'Fig1.4 Cumulative by Tech'!$C$34:$C$40</c:f>
              <c:strCache>
                <c:ptCount val="7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</c:strCache>
            </c:strRef>
          </c:cat>
          <c:val>
            <c:numRef>
              <c:f>'Fig1.4 Cumulative by Tech'!$E$34:$E$40</c:f>
              <c:numCache>
                <c:formatCode>_(* #,##0_);_(* \(#,##0\);_(* "-"??_);_(@_)</c:formatCode>
                <c:ptCount val="7"/>
                <c:pt idx="0">
                  <c:v>6380</c:v>
                </c:pt>
                <c:pt idx="1">
                  <c:v>9646</c:v>
                </c:pt>
                <c:pt idx="2">
                  <c:v>10475</c:v>
                </c:pt>
                <c:pt idx="3">
                  <c:v>10980</c:v>
                </c:pt>
                <c:pt idx="4">
                  <c:v>11431</c:v>
                </c:pt>
                <c:pt idx="5">
                  <c:v>11928</c:v>
                </c:pt>
                <c:pt idx="6">
                  <c:v>12339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B8-4791-AA25-DA8244C9492A}"/>
            </c:ext>
          </c:extLst>
        </c:ser>
        <c:ser>
          <c:idx val="2"/>
          <c:order val="2"/>
          <c:tx>
            <c:strRef>
              <c:f>'Fig1.4 Cumulative by Tech'!$F$33</c:f>
              <c:strCache>
                <c:ptCount val="1"/>
                <c:pt idx="0">
                  <c:v>GSHP</c:v>
                </c:pt>
              </c:strCache>
            </c:strRef>
          </c:tx>
          <c:spPr>
            <a:ln w="28575" cap="rnd">
              <a:solidFill>
                <a:srgbClr val="51C1B5"/>
              </a:solidFill>
              <a:round/>
            </a:ln>
            <a:effectLst/>
          </c:spPr>
          <c:marker>
            <c:symbol val="none"/>
          </c:marker>
          <c:cat>
            <c:strRef>
              <c:f>'Fig1.4 Cumulative by Tech'!$C$34:$C$40</c:f>
              <c:strCache>
                <c:ptCount val="7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</c:strCache>
            </c:strRef>
          </c:cat>
          <c:val>
            <c:numRef>
              <c:f>'Fig1.4 Cumulative by Tech'!$F$34:$F$40</c:f>
              <c:numCache>
                <c:formatCode>_(* #,##0_);_(* \(#,##0\);_(* "-"??_);_(@_)</c:formatCode>
                <c:ptCount val="7"/>
                <c:pt idx="0">
                  <c:v>3655</c:v>
                </c:pt>
                <c:pt idx="1">
                  <c:v>6314</c:v>
                </c:pt>
                <c:pt idx="2">
                  <c:v>7512</c:v>
                </c:pt>
                <c:pt idx="3">
                  <c:v>8531</c:v>
                </c:pt>
                <c:pt idx="4">
                  <c:v>9486</c:v>
                </c:pt>
                <c:pt idx="5">
                  <c:v>10646</c:v>
                </c:pt>
                <c:pt idx="6">
                  <c:v>11837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B8-4791-AA25-DA8244C9492A}"/>
            </c:ext>
          </c:extLst>
        </c:ser>
        <c:ser>
          <c:idx val="3"/>
          <c:order val="3"/>
          <c:tx>
            <c:strRef>
              <c:f>'Fig1.4 Cumulative by Tech'!$G$33</c:f>
              <c:strCache>
                <c:ptCount val="1"/>
                <c:pt idx="0">
                  <c:v>Solar Thermal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'Fig1.4 Cumulative by Tech'!$C$34:$C$40</c:f>
              <c:strCache>
                <c:ptCount val="7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</c:strCache>
            </c:strRef>
          </c:cat>
          <c:val>
            <c:numRef>
              <c:f>'Fig1.4 Cumulative by Tech'!$G$34:$G$40</c:f>
              <c:numCache>
                <c:formatCode>_(* #,##0_);_(* \(#,##0\);_(* "-"??_);_(@_)</c:formatCode>
                <c:ptCount val="7"/>
                <c:pt idx="0">
                  <c:v>4844</c:v>
                </c:pt>
                <c:pt idx="1">
                  <c:v>6566</c:v>
                </c:pt>
                <c:pt idx="2">
                  <c:v>7245</c:v>
                </c:pt>
                <c:pt idx="3">
                  <c:v>7888</c:v>
                </c:pt>
                <c:pt idx="4">
                  <c:v>8336</c:v>
                </c:pt>
                <c:pt idx="5">
                  <c:v>8670</c:v>
                </c:pt>
                <c:pt idx="6">
                  <c:v>8944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B8-4791-AA25-DA8244C94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1612736"/>
        <c:axId val="250531280"/>
      </c:lineChart>
      <c:catAx>
        <c:axId val="25161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50531280"/>
        <c:crosses val="autoZero"/>
        <c:auto val="1"/>
        <c:lblAlgn val="ctr"/>
        <c:lblOffset val="100"/>
        <c:noMultiLvlLbl val="0"/>
      </c:catAx>
      <c:valAx>
        <c:axId val="2505312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latin typeface="Verdana" panose="020B0604030504040204" pitchFamily="34" charset="0"/>
                    <a:ea typeface="Verdana" panose="020B0604030504040204" pitchFamily="34" charset="0"/>
                  </a:rPr>
                  <a:t>Accreditations</a:t>
                </a:r>
              </a:p>
            </c:rich>
          </c:tx>
          <c:layout>
            <c:manualLayout>
              <c:xMode val="edge"/>
              <c:yMode val="edge"/>
              <c:x val="1.4040519683567719E-2"/>
              <c:y val="0.105393342280549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25161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63339065826905"/>
          <c:y val="0.11790387227135711"/>
          <c:w val="0.84760924377355407"/>
          <c:h val="0.71435026002848723"/>
        </c:manualLayout>
      </c:layout>
      <c:lineChart>
        <c:grouping val="standard"/>
        <c:varyColors val="0"/>
        <c:ser>
          <c:idx val="0"/>
          <c:order val="0"/>
          <c:tx>
            <c:strRef>
              <c:f>'Fig1.5&amp;Tab1.1 Accred. by Tech.'!$B$34</c:f>
              <c:strCache>
                <c:ptCount val="1"/>
                <c:pt idx="0">
                  <c:v>ASHP</c:v>
                </c:pt>
              </c:strCache>
            </c:strRef>
          </c:tx>
          <c:spPr>
            <a:ln w="28575" cap="rnd">
              <a:solidFill>
                <a:srgbClr val="079448"/>
              </a:solidFill>
              <a:round/>
            </a:ln>
            <a:effectLst/>
          </c:spPr>
          <c:marker>
            <c:symbol val="none"/>
          </c:marker>
          <c:cat>
            <c:strRef>
              <c:f>'Fig1.5&amp;Tab1.1 Accred. by Tech.'!$C$33:$I$33</c:f>
              <c:strCache>
                <c:ptCount val="7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</c:strCache>
            </c:strRef>
          </c:cat>
          <c:val>
            <c:numRef>
              <c:f>'Fig1.5&amp;Tab1.1 Accred. by Tech.'!$C$34:$I$34</c:f>
              <c:numCache>
                <c:formatCode>#,##0</c:formatCode>
                <c:ptCount val="7"/>
                <c:pt idx="0">
                  <c:v>10811</c:v>
                </c:pt>
                <c:pt idx="1">
                  <c:v>8094</c:v>
                </c:pt>
                <c:pt idx="2">
                  <c:v>4664</c:v>
                </c:pt>
                <c:pt idx="3">
                  <c:v>5168</c:v>
                </c:pt>
                <c:pt idx="4">
                  <c:v>5462</c:v>
                </c:pt>
                <c:pt idx="5">
                  <c:v>10308</c:v>
                </c:pt>
                <c:pt idx="6">
                  <c:v>9710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50-4717-A9EC-7F3F0496F496}"/>
            </c:ext>
          </c:extLst>
        </c:ser>
        <c:ser>
          <c:idx val="1"/>
          <c:order val="1"/>
          <c:tx>
            <c:strRef>
              <c:f>'Fig1.5&amp;Tab1.1 Accred. by Tech.'!$B$35</c:f>
              <c:strCache>
                <c:ptCount val="1"/>
                <c:pt idx="0">
                  <c:v>Biomass</c:v>
                </c:pt>
              </c:strCache>
            </c:strRef>
          </c:tx>
          <c:spPr>
            <a:ln w="28575" cap="rnd">
              <a:solidFill>
                <a:srgbClr val="91AE3C"/>
              </a:solidFill>
              <a:round/>
            </a:ln>
            <a:effectLst/>
          </c:spPr>
          <c:marker>
            <c:symbol val="none"/>
          </c:marker>
          <c:cat>
            <c:strRef>
              <c:f>'Fig1.5&amp;Tab1.1 Accred. by Tech.'!$C$33:$I$33</c:f>
              <c:strCache>
                <c:ptCount val="7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</c:strCache>
            </c:strRef>
          </c:cat>
          <c:val>
            <c:numRef>
              <c:f>'Fig1.5&amp;Tab1.1 Accred. by Tech.'!$C$35:$I$35</c:f>
              <c:numCache>
                <c:formatCode>#,##0</c:formatCode>
                <c:ptCount val="7"/>
                <c:pt idx="0">
                  <c:v>6380</c:v>
                </c:pt>
                <c:pt idx="1">
                  <c:v>3266</c:v>
                </c:pt>
                <c:pt idx="2">
                  <c:v>829</c:v>
                </c:pt>
                <c:pt idx="3">
                  <c:v>505</c:v>
                </c:pt>
                <c:pt idx="4">
                  <c:v>451</c:v>
                </c:pt>
                <c:pt idx="5">
                  <c:v>497</c:v>
                </c:pt>
                <c:pt idx="6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50-4717-A9EC-7F3F0496F496}"/>
            </c:ext>
          </c:extLst>
        </c:ser>
        <c:ser>
          <c:idx val="2"/>
          <c:order val="2"/>
          <c:tx>
            <c:strRef>
              <c:f>'Fig1.5&amp;Tab1.1 Accred. by Tech.'!$B$36</c:f>
              <c:strCache>
                <c:ptCount val="1"/>
                <c:pt idx="0">
                  <c:v>GSHP</c:v>
                </c:pt>
              </c:strCache>
            </c:strRef>
          </c:tx>
          <c:spPr>
            <a:ln w="28575" cap="rnd">
              <a:solidFill>
                <a:srgbClr val="51C1B5"/>
              </a:solidFill>
              <a:round/>
            </a:ln>
            <a:effectLst/>
          </c:spPr>
          <c:marker>
            <c:symbol val="none"/>
          </c:marker>
          <c:cat>
            <c:strRef>
              <c:f>'Fig1.5&amp;Tab1.1 Accred. by Tech.'!$C$33:$I$33</c:f>
              <c:strCache>
                <c:ptCount val="7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</c:strCache>
            </c:strRef>
          </c:cat>
          <c:val>
            <c:numRef>
              <c:f>'Fig1.5&amp;Tab1.1 Accred. by Tech.'!$C$36:$I$36</c:f>
              <c:numCache>
                <c:formatCode>#,##0</c:formatCode>
                <c:ptCount val="7"/>
                <c:pt idx="0">
                  <c:v>3655</c:v>
                </c:pt>
                <c:pt idx="1">
                  <c:v>2659</c:v>
                </c:pt>
                <c:pt idx="2">
                  <c:v>1198</c:v>
                </c:pt>
                <c:pt idx="3">
                  <c:v>1019</c:v>
                </c:pt>
                <c:pt idx="4">
                  <c:v>955</c:v>
                </c:pt>
                <c:pt idx="5">
                  <c:v>1160</c:v>
                </c:pt>
                <c:pt idx="6">
                  <c:v>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50-4717-A9EC-7F3F0496F496}"/>
            </c:ext>
          </c:extLst>
        </c:ser>
        <c:ser>
          <c:idx val="3"/>
          <c:order val="3"/>
          <c:tx>
            <c:strRef>
              <c:f>'Fig1.5&amp;Tab1.1 Accred. by Tech.'!$B$37</c:f>
              <c:strCache>
                <c:ptCount val="1"/>
                <c:pt idx="0">
                  <c:v>Solar Thermal</c:v>
                </c:pt>
              </c:strCache>
            </c:strRef>
          </c:tx>
          <c:spPr>
            <a:ln w="28575" cap="rnd">
              <a:solidFill>
                <a:srgbClr val="A1ABB2"/>
              </a:solidFill>
              <a:round/>
            </a:ln>
            <a:effectLst/>
          </c:spPr>
          <c:marker>
            <c:symbol val="none"/>
          </c:marker>
          <c:cat>
            <c:strRef>
              <c:f>'Fig1.5&amp;Tab1.1 Accred. by Tech.'!$C$33:$I$33</c:f>
              <c:strCache>
                <c:ptCount val="7"/>
                <c:pt idx="0">
                  <c:v>2014-15</c:v>
                </c:pt>
                <c:pt idx="1">
                  <c:v>2015-16</c:v>
                </c:pt>
                <c:pt idx="2">
                  <c:v>2016-17</c:v>
                </c:pt>
                <c:pt idx="3">
                  <c:v>2017-18</c:v>
                </c:pt>
                <c:pt idx="4">
                  <c:v>2018-19</c:v>
                </c:pt>
                <c:pt idx="5">
                  <c:v>2019-20</c:v>
                </c:pt>
                <c:pt idx="6">
                  <c:v>2020-21</c:v>
                </c:pt>
              </c:strCache>
            </c:strRef>
          </c:cat>
          <c:val>
            <c:numRef>
              <c:f>'Fig1.5&amp;Tab1.1 Accred. by Tech.'!$C$37:$I$37</c:f>
              <c:numCache>
                <c:formatCode>#,##0</c:formatCode>
                <c:ptCount val="7"/>
                <c:pt idx="0">
                  <c:v>4844</c:v>
                </c:pt>
                <c:pt idx="1">
                  <c:v>1722</c:v>
                </c:pt>
                <c:pt idx="2">
                  <c:v>679</c:v>
                </c:pt>
                <c:pt idx="3">
                  <c:v>643</c:v>
                </c:pt>
                <c:pt idx="4">
                  <c:v>448</c:v>
                </c:pt>
                <c:pt idx="5">
                  <c:v>334</c:v>
                </c:pt>
                <c:pt idx="6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50-4717-A9EC-7F3F0496F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1851855"/>
        <c:axId val="616099711"/>
      </c:lineChart>
      <c:catAx>
        <c:axId val="661851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16099711"/>
        <c:crosses val="autoZero"/>
        <c:auto val="1"/>
        <c:lblAlgn val="ctr"/>
        <c:lblOffset val="100"/>
        <c:noMultiLvlLbl val="0"/>
      </c:catAx>
      <c:valAx>
        <c:axId val="61609971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</a:rPr>
                  <a:t>Accreditations</a:t>
                </a:r>
              </a:p>
            </c:rich>
          </c:tx>
          <c:layout>
            <c:manualLayout>
              <c:xMode val="edge"/>
              <c:yMode val="edge"/>
              <c:x val="1.245744319969919E-2"/>
              <c:y val="0.106131257786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61851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'Fig.1.4 Annual accred. by tech'!#REF!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'Fig.1.4 Annual accred. by tech'!#REF!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'Fig.1.4 Annual accred. by tech'!#REF!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00A-4C2F-A624-012D0DD4E0D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'Fig.1.4 Annual accred. by tech'!#REF!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'Fig.1.4 Annual accred. by tech'!#REF!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'Fig.1.4 Annual accred. by tech'!#REF!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00A-4C2F-A624-012D0DD4E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2087151"/>
        <c:axId val="778206191"/>
      </c:lineChart>
      <c:catAx>
        <c:axId val="101208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78206191"/>
        <c:crosses val="autoZero"/>
        <c:auto val="1"/>
        <c:lblAlgn val="ctr"/>
        <c:lblOffset val="100"/>
        <c:noMultiLvlLbl val="0"/>
      </c:catAx>
      <c:valAx>
        <c:axId val="77820619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50000"/>
                  <a:lumOff val="50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GB">
                    <a:latin typeface="Verdana" panose="020B0604030504040204" pitchFamily="34" charset="0"/>
                    <a:ea typeface="Verdana" panose="020B0604030504040204" pitchFamily="34" charset="0"/>
                  </a:rPr>
                  <a:t>Accreditations</a:t>
                </a:r>
              </a:p>
            </c:rich>
          </c:tx>
          <c:layout>
            <c:manualLayout>
              <c:xMode val="edge"/>
              <c:yMode val="edge"/>
              <c:x val="1.5787716131269888E-2"/>
              <c:y val="3.17062834789040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6350"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101208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0939573090173"/>
          <c:y val="0.12877409152307842"/>
          <c:w val="0.75656204770932856"/>
          <c:h val="0.75867206975697088"/>
        </c:manualLayout>
      </c:layout>
      <c:pieChart>
        <c:varyColors val="1"/>
        <c:ser>
          <c:idx val="0"/>
          <c:order val="0"/>
          <c:tx>
            <c:strRef>
              <c:f>'Fig1.7 Total by Tech &amp; Country'!$C$25</c:f>
              <c:strCache>
                <c:ptCount val="1"/>
                <c:pt idx="0">
                  <c:v>England</c:v>
                </c:pt>
              </c:strCache>
            </c:strRef>
          </c:tx>
          <c:dPt>
            <c:idx val="0"/>
            <c:bubble3D val="0"/>
            <c:spPr>
              <a:solidFill>
                <a:srgbClr val="0794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07-4C93-9063-42147750B4D6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07-4C93-9063-42147750B4D6}"/>
              </c:ext>
            </c:extLst>
          </c:dPt>
          <c:dPt>
            <c:idx val="2"/>
            <c:bubble3D val="0"/>
            <c:spPr>
              <a:solidFill>
                <a:srgbClr val="51C1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007-4C93-9063-42147750B4D6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007-4C93-9063-42147750B4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'Fig1.7 Total by Tech &amp; Country'!$D$24:$G$24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'Fig1.7 Total by Tech &amp; Country'!$D$25:$G$25</c:f>
              <c:numCache>
                <c:formatCode>#,##0</c:formatCode>
                <c:ptCount val="4"/>
                <c:pt idx="0">
                  <c:v>41076</c:v>
                </c:pt>
                <c:pt idx="1">
                  <c:v>7431</c:v>
                </c:pt>
                <c:pt idx="2">
                  <c:v>9157</c:v>
                </c:pt>
                <c:pt idx="3">
                  <c:v>6859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07-4C93-9063-42147750B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0939573090173"/>
          <c:y val="0.12877409152307842"/>
          <c:w val="0.75656204770932856"/>
          <c:h val="0.75867206975697088"/>
        </c:manualLayout>
      </c:layout>
      <c:pieChart>
        <c:varyColors val="1"/>
        <c:ser>
          <c:idx val="0"/>
          <c:order val="0"/>
          <c:tx>
            <c:strRef>
              <c:f>'Fig1.7 Total by Tech &amp; Country'!$C$26</c:f>
              <c:strCache>
                <c:ptCount val="1"/>
                <c:pt idx="0">
                  <c:v>Wales</c:v>
                </c:pt>
              </c:strCache>
            </c:strRef>
          </c:tx>
          <c:dPt>
            <c:idx val="0"/>
            <c:bubble3D val="0"/>
            <c:spPr>
              <a:solidFill>
                <a:srgbClr val="0794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F-4FFE-A452-9702F69F2EDD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6F-4FFE-A452-9702F69F2EDD}"/>
              </c:ext>
            </c:extLst>
          </c:dPt>
          <c:dPt>
            <c:idx val="2"/>
            <c:bubble3D val="0"/>
            <c:spPr>
              <a:solidFill>
                <a:srgbClr val="51C1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F-4FFE-A452-9702F69F2EDD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6F-4FFE-A452-9702F69F2E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'Fig1.7 Total by Tech &amp; Country'!$D$24:$G$24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'Fig1.7 Total by Tech &amp; Country'!$D$26:$G$26</c:f>
              <c:numCache>
                <c:formatCode>#,##0</c:formatCode>
                <c:ptCount val="4"/>
                <c:pt idx="0">
                  <c:v>2835</c:v>
                </c:pt>
                <c:pt idx="1">
                  <c:v>1170</c:v>
                </c:pt>
                <c:pt idx="2">
                  <c:v>1132</c:v>
                </c:pt>
                <c:pt idx="3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6F-4FFE-A452-9702F69F2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30939573090173"/>
          <c:y val="0.12877409152307842"/>
          <c:w val="0.75656204770932856"/>
          <c:h val="0.75867206975697088"/>
        </c:manualLayout>
      </c:layout>
      <c:pieChart>
        <c:varyColors val="1"/>
        <c:ser>
          <c:idx val="0"/>
          <c:order val="0"/>
          <c:tx>
            <c:strRef>
              <c:f>'Fig1.7 Total by Tech &amp; Country'!$C$27</c:f>
              <c:strCache>
                <c:ptCount val="1"/>
                <c:pt idx="0">
                  <c:v>Scotland</c:v>
                </c:pt>
              </c:strCache>
            </c:strRef>
          </c:tx>
          <c:dPt>
            <c:idx val="0"/>
            <c:bubble3D val="0"/>
            <c:spPr>
              <a:solidFill>
                <a:srgbClr val="0794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AA-42E9-8D65-E0BC12D8F267}"/>
              </c:ext>
            </c:extLst>
          </c:dPt>
          <c:dPt>
            <c:idx val="1"/>
            <c:bubble3D val="0"/>
            <c:spPr>
              <a:solidFill>
                <a:srgbClr val="91AE3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AA-42E9-8D65-E0BC12D8F267}"/>
              </c:ext>
            </c:extLst>
          </c:dPt>
          <c:dPt>
            <c:idx val="2"/>
            <c:bubble3D val="0"/>
            <c:spPr>
              <a:solidFill>
                <a:srgbClr val="51C1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AA-42E9-8D65-E0BC12D8F267}"/>
              </c:ext>
            </c:extLst>
          </c:dPt>
          <c:dPt>
            <c:idx val="3"/>
            <c:bubble3D val="0"/>
            <c:spPr>
              <a:solidFill>
                <a:srgbClr val="A1AB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AA-42E9-8D65-E0BC12D8F2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'Fig1.7 Total by Tech &amp; Country'!$D$24:$G$24</c:f>
              <c:strCache>
                <c:ptCount val="4"/>
                <c:pt idx="0">
                  <c:v>ASHP</c:v>
                </c:pt>
                <c:pt idx="1">
                  <c:v>Biomass</c:v>
                </c:pt>
                <c:pt idx="2">
                  <c:v>GSHP</c:v>
                </c:pt>
                <c:pt idx="3">
                  <c:v>Solar Thermal</c:v>
                </c:pt>
              </c:strCache>
            </c:strRef>
          </c:cat>
          <c:val>
            <c:numRef>
              <c:f>'Fig1.7 Total by Tech &amp; Country'!$D$27:$G$27</c:f>
              <c:numCache>
                <c:formatCode>#,##0</c:formatCode>
                <c:ptCount val="4"/>
                <c:pt idx="0">
                  <c:v>10306</c:v>
                </c:pt>
                <c:pt idx="1">
                  <c:v>3738</c:v>
                </c:pt>
                <c:pt idx="2">
                  <c:v>1548</c:v>
                </c:pt>
                <c:pt idx="3">
                  <c:v>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AA-42E9-8D65-E0BC12D8F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2400689</xdr:colOff>
      <xdr:row>3</xdr:row>
      <xdr:rowOff>145002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1DC5327A-20BF-4181-A14F-26C271B91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2400689" cy="5609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1669078</xdr:colOff>
      <xdr:row>3</xdr:row>
      <xdr:rowOff>44989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599BA326-BAA1-450E-A6E6-50A0C7A76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88745" cy="559339"/>
        </a:xfrm>
        <a:prstGeom prst="rect">
          <a:avLst/>
        </a:prstGeom>
      </xdr:spPr>
    </xdr:pic>
    <xdr:clientData/>
  </xdr:twoCellAnchor>
  <xdr:twoCellAnchor>
    <xdr:from>
      <xdr:col>0</xdr:col>
      <xdr:colOff>83304</xdr:colOff>
      <xdr:row>7</xdr:row>
      <xdr:rowOff>139094</xdr:rowOff>
    </xdr:from>
    <xdr:to>
      <xdr:col>7</xdr:col>
      <xdr:colOff>3134</xdr:colOff>
      <xdr:row>28</xdr:row>
      <xdr:rowOff>109522</xdr:rowOff>
    </xdr:to>
    <xdr:graphicFrame macro="">
      <xdr:nvGraphicFramePr>
        <xdr:cNvPr id="15" name="Chart 14" descr="Percentage distribution of heating technologies which have been replaced by accredited technologies under the DRHI scheme.">
          <a:extLst>
            <a:ext uri="{FF2B5EF4-FFF2-40B4-BE49-F238E27FC236}">
              <a16:creationId xmlns:a16="http://schemas.microsoft.com/office/drawing/2014/main" id="{43DE5ACF-F2DA-4415-8164-CA7B3A5F8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1057362</xdr:colOff>
      <xdr:row>3</xdr:row>
      <xdr:rowOff>54514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8C02076B-8153-471A-88BC-B2F22504D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8270" cy="5625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44752</xdr:rowOff>
    </xdr:from>
    <xdr:to>
      <xdr:col>7</xdr:col>
      <xdr:colOff>746881</xdr:colOff>
      <xdr:row>29</xdr:row>
      <xdr:rowOff>47989</xdr:rowOff>
    </xdr:to>
    <xdr:graphicFrame macro="">
      <xdr:nvGraphicFramePr>
        <xdr:cNvPr id="16" name="Chart 15" descr="Percentage distribution of boiler fuel types which have been replaced by accredited technologies under the DRHI scheme.">
          <a:extLst>
            <a:ext uri="{FF2B5EF4-FFF2-40B4-BE49-F238E27FC236}">
              <a16:creationId xmlns:a16="http://schemas.microsoft.com/office/drawing/2014/main" id="{7FB20FB3-6A0C-4792-AB04-F0BEF23B3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48770</xdr:colOff>
      <xdr:row>3</xdr:row>
      <xdr:rowOff>54514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AE006211-93A0-4D75-A9CE-5C02DD3A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2401445" cy="56886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</xdr:row>
      <xdr:rowOff>64861</xdr:rowOff>
    </xdr:from>
    <xdr:to>
      <xdr:col>8</xdr:col>
      <xdr:colOff>222250</xdr:colOff>
      <xdr:row>28</xdr:row>
      <xdr:rowOff>28939</xdr:rowOff>
    </xdr:to>
    <xdr:graphicFrame macro="">
      <xdr:nvGraphicFramePr>
        <xdr:cNvPr id="17" name="Chart 16" descr="Number of Registered Social Landlord accreditations per month for 2020 to 2021.">
          <a:extLst>
            <a:ext uri="{FF2B5EF4-FFF2-40B4-BE49-F238E27FC236}">
              <a16:creationId xmlns:a16="http://schemas.microsoft.com/office/drawing/2014/main" id="{83E709E0-3DE7-41AA-8990-90827E1768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370503</xdr:colOff>
      <xdr:row>3</xdr:row>
      <xdr:rowOff>54514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F893615B-72C6-4B08-979E-974117530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8270" cy="562514"/>
        </a:xfrm>
        <a:prstGeom prst="rect">
          <a:avLst/>
        </a:prstGeom>
      </xdr:spPr>
    </xdr:pic>
    <xdr:clientData/>
  </xdr:twoCellAnchor>
  <xdr:twoCellAnchor>
    <xdr:from>
      <xdr:col>1</xdr:col>
      <xdr:colOff>130175</xdr:colOff>
      <xdr:row>7</xdr:row>
      <xdr:rowOff>152402</xdr:rowOff>
    </xdr:from>
    <xdr:to>
      <xdr:col>8</xdr:col>
      <xdr:colOff>447333</xdr:colOff>
      <xdr:row>28</xdr:row>
      <xdr:rowOff>129331</xdr:rowOff>
    </xdr:to>
    <xdr:graphicFrame macro="">
      <xdr:nvGraphicFramePr>
        <xdr:cNvPr id="18" name="Chart 17" descr="Numbers of legacy and non-legacy Registered Social Landlord accreditations since the launch of the DRHI scheme.">
          <a:extLst>
            <a:ext uri="{FF2B5EF4-FFF2-40B4-BE49-F238E27FC236}">
              <a16:creationId xmlns:a16="http://schemas.microsoft.com/office/drawing/2014/main" id="{4B6F7508-2EFE-4614-BE5D-3F10E4EDA1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1201295</xdr:colOff>
      <xdr:row>3</xdr:row>
      <xdr:rowOff>54514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10F0B4EC-0412-4293-B7D5-BC59D9A13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7795" cy="562514"/>
        </a:xfrm>
        <a:prstGeom prst="rect">
          <a:avLst/>
        </a:prstGeom>
      </xdr:spPr>
    </xdr:pic>
    <xdr:clientData/>
  </xdr:twoCellAnchor>
  <xdr:twoCellAnchor>
    <xdr:from>
      <xdr:col>1</xdr:col>
      <xdr:colOff>27518</xdr:colOff>
      <xdr:row>8</xdr:row>
      <xdr:rowOff>48683</xdr:rowOff>
    </xdr:from>
    <xdr:to>
      <xdr:col>5</xdr:col>
      <xdr:colOff>687918</xdr:colOff>
      <xdr:row>29</xdr:row>
      <xdr:rowOff>17146</xdr:rowOff>
    </xdr:to>
    <xdr:graphicFrame macro="">
      <xdr:nvGraphicFramePr>
        <xdr:cNvPr id="19" name="Chart 18" descr="Cumulative Metering and Monitoring Service Package registrations for 2020 to 2021.">
          <a:extLst>
            <a:ext uri="{FF2B5EF4-FFF2-40B4-BE49-F238E27FC236}">
              <a16:creationId xmlns:a16="http://schemas.microsoft.com/office/drawing/2014/main" id="{EA6B7F49-F8FB-4508-A4F5-F22292DD7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7</xdr:row>
      <xdr:rowOff>169862</xdr:rowOff>
    </xdr:from>
    <xdr:to>
      <xdr:col>4</xdr:col>
      <xdr:colOff>619876</xdr:colOff>
      <xdr:row>25</xdr:row>
      <xdr:rowOff>17012</xdr:rowOff>
    </xdr:to>
    <xdr:graphicFrame macro="">
      <xdr:nvGraphicFramePr>
        <xdr:cNvPr id="2" name="Chart 1" descr="Total DRHI scheme payments made per technology type for 2020 to 2021.">
          <a:extLst>
            <a:ext uri="{FF2B5EF4-FFF2-40B4-BE49-F238E27FC236}">
              <a16:creationId xmlns:a16="http://schemas.microsoft.com/office/drawing/2014/main" id="{22F368FC-DD99-4068-88DF-94AC11509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606692</xdr:colOff>
      <xdr:row>3</xdr:row>
      <xdr:rowOff>57689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C59FCC8D-ED97-4AB1-9558-C9A1534A9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6917" cy="57203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101867</xdr:colOff>
      <xdr:row>3</xdr:row>
      <xdr:rowOff>57689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715E049D-4E46-49E1-B94A-34ED95FFA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2406917" cy="57203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562852</xdr:colOff>
      <xdr:row>3</xdr:row>
      <xdr:rowOff>46577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3DC7F56F-5C8D-42AC-A482-415A5780B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2398002" cy="56410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734302</xdr:colOff>
      <xdr:row>3</xdr:row>
      <xdr:rowOff>46577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4AD70CA4-A8A3-44A3-9A61-63F9202E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4827" cy="56727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2400689</xdr:colOff>
      <xdr:row>3</xdr:row>
      <xdr:rowOff>57689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E387FD6A-B77C-40CC-9B86-35F303D5D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0689" cy="572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719667</xdr:colOff>
      <xdr:row>7</xdr:row>
      <xdr:rowOff>151342</xdr:rowOff>
    </xdr:from>
    <xdr:to>
      <xdr:col>8</xdr:col>
      <xdr:colOff>287525</xdr:colOff>
      <xdr:row>29</xdr:row>
      <xdr:rowOff>99092</xdr:rowOff>
    </xdr:to>
    <xdr:graphicFrame macro="">
      <xdr:nvGraphicFramePr>
        <xdr:cNvPr id="4" name="Chart 3" descr="Distribution of DRHI applications received from 2019 to 2020 and 2020 to 2021.">
          <a:extLst>
            <a:ext uri="{FF2B5EF4-FFF2-40B4-BE49-F238E27FC236}">
              <a16:creationId xmlns:a16="http://schemas.microsoft.com/office/drawing/2014/main" id="{05446728-0F1D-4EFF-8D88-0D32C0B3C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401195</xdr:colOff>
      <xdr:row>3</xdr:row>
      <xdr:rowOff>54514</xdr:rowOff>
    </xdr:to>
    <xdr:pic>
      <xdr:nvPicPr>
        <xdr:cNvPr id="5" name="Picture 4" descr="image of the Ofgem logo" title="Ofgem logo">
          <a:extLst>
            <a:ext uri="{FF2B5EF4-FFF2-40B4-BE49-F238E27FC236}">
              <a16:creationId xmlns:a16="http://schemas.microsoft.com/office/drawing/2014/main" id="{66552170-1446-4B72-8370-C0E99B72D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401445" cy="5625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757767</xdr:colOff>
      <xdr:row>7</xdr:row>
      <xdr:rowOff>141816</xdr:rowOff>
    </xdr:from>
    <xdr:to>
      <xdr:col>8</xdr:col>
      <xdr:colOff>322450</xdr:colOff>
      <xdr:row>29</xdr:row>
      <xdr:rowOff>101208</xdr:rowOff>
    </xdr:to>
    <xdr:graphicFrame macro="">
      <xdr:nvGraphicFramePr>
        <xdr:cNvPr id="20" name="Chart 19" descr="Distribution of DRHI accreditations received by month from 2019 to 2020 and 2020 to 2021.">
          <a:extLst>
            <a:ext uri="{FF2B5EF4-FFF2-40B4-BE49-F238E27FC236}">
              <a16:creationId xmlns:a16="http://schemas.microsoft.com/office/drawing/2014/main" id="{462E4A48-46E3-498C-A980-40DC685C6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225511</xdr:colOff>
      <xdr:row>3</xdr:row>
      <xdr:rowOff>54514</xdr:rowOff>
    </xdr:to>
    <xdr:pic>
      <xdr:nvPicPr>
        <xdr:cNvPr id="21" name="Picture 20" descr="image of the Ofgem logo" title="Ofgem logo">
          <a:extLst>
            <a:ext uri="{FF2B5EF4-FFF2-40B4-BE49-F238E27FC236}">
              <a16:creationId xmlns:a16="http://schemas.microsoft.com/office/drawing/2014/main" id="{513C9F09-1A6E-4C2F-A949-FF91221D7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2401445" cy="562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39157</xdr:rowOff>
    </xdr:from>
    <xdr:to>
      <xdr:col>2</xdr:col>
      <xdr:colOff>999153</xdr:colOff>
      <xdr:row>3</xdr:row>
      <xdr:rowOff>96846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AFE5F3CE-6C25-4974-B2B2-7C9F2BAF5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157"/>
          <a:ext cx="2407795" cy="5656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134710</xdr:rowOff>
    </xdr:from>
    <xdr:to>
      <xdr:col>5</xdr:col>
      <xdr:colOff>698501</xdr:colOff>
      <xdr:row>30</xdr:row>
      <xdr:rowOff>95160</xdr:rowOff>
    </xdr:to>
    <xdr:graphicFrame macro="">
      <xdr:nvGraphicFramePr>
        <xdr:cNvPr id="4" name="Chart 3" descr="Percentage distribution of DRHI accreditations by technology type since the DRHI scheme launch.">
          <a:extLst>
            <a:ext uri="{FF2B5EF4-FFF2-40B4-BE49-F238E27FC236}">
              <a16:creationId xmlns:a16="http://schemas.microsoft.com/office/drawing/2014/main" id="{6363606F-4984-4DA9-8557-C9EF7B10D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</xdr:colOff>
      <xdr:row>0</xdr:row>
      <xdr:rowOff>45509</xdr:rowOff>
    </xdr:from>
    <xdr:to>
      <xdr:col>3</xdr:col>
      <xdr:colOff>126028</xdr:colOff>
      <xdr:row>3</xdr:row>
      <xdr:rowOff>96848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CD0EB5EF-DE3A-4985-A390-D953A8C02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45509"/>
          <a:ext cx="2398270" cy="55933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3174</xdr:rowOff>
    </xdr:from>
    <xdr:to>
      <xdr:col>7</xdr:col>
      <xdr:colOff>709084</xdr:colOff>
      <xdr:row>29</xdr:row>
      <xdr:rowOff>65224</xdr:rowOff>
    </xdr:to>
    <xdr:graphicFrame macro="">
      <xdr:nvGraphicFramePr>
        <xdr:cNvPr id="6" name="Chart 5" descr="Cumulative accreditation numbers by technology type since DRHI scheme launch. ">
          <a:extLst>
            <a:ext uri="{FF2B5EF4-FFF2-40B4-BE49-F238E27FC236}">
              <a16:creationId xmlns:a16="http://schemas.microsoft.com/office/drawing/2014/main" id="{0E1268C1-08E9-4C83-BB9A-EDF989646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31751</xdr:rowOff>
    </xdr:from>
    <xdr:to>
      <xdr:col>3</xdr:col>
      <xdr:colOff>277370</xdr:colOff>
      <xdr:row>3</xdr:row>
      <xdr:rowOff>83090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24FD7AFC-F896-4277-8A38-855C0CFB1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2399328" cy="57203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7</xdr:row>
      <xdr:rowOff>78620</xdr:rowOff>
    </xdr:from>
    <xdr:to>
      <xdr:col>8</xdr:col>
      <xdr:colOff>717058</xdr:colOff>
      <xdr:row>28</xdr:row>
      <xdr:rowOff>131145</xdr:rowOff>
    </xdr:to>
    <xdr:graphicFrame macro="">
      <xdr:nvGraphicFramePr>
        <xdr:cNvPr id="3" name="Chart 2" descr="Annual accreditation numbers by technology type since DRHI scheme launch. ">
          <a:extLst>
            <a:ext uri="{FF2B5EF4-FFF2-40B4-BE49-F238E27FC236}">
              <a16:creationId xmlns:a16="http://schemas.microsoft.com/office/drawing/2014/main" id="{3C96153B-4F25-4496-AA7F-A2E54375C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730400</xdr:colOff>
      <xdr:row>8</xdr:row>
      <xdr:rowOff>25703</xdr:rowOff>
    </xdr:from>
    <xdr:to>
      <xdr:col>11</xdr:col>
      <xdr:colOff>0</xdr:colOff>
      <xdr:row>29</xdr:row>
      <xdr:rowOff>36954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F9B73AC-518B-4CA8-8D1A-6C5BFB2F8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</xdr:col>
      <xdr:colOff>2197187</xdr:colOff>
      <xdr:row>3</xdr:row>
      <xdr:rowOff>65098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10416659-07DF-4129-A690-D3FDD3768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2395095" cy="559339"/>
        </a:xfrm>
        <a:prstGeom prst="rect">
          <a:avLst/>
        </a:prstGeom>
      </xdr:spPr>
    </xdr:pic>
    <xdr:clientData/>
  </xdr:twoCellAnchor>
  <xdr:twoCellAnchor editAs="oneCell">
    <xdr:from>
      <xdr:col>1</xdr:col>
      <xdr:colOff>78317</xdr:colOff>
      <xdr:row>8</xdr:row>
      <xdr:rowOff>16177</xdr:rowOff>
    </xdr:from>
    <xdr:to>
      <xdr:col>6</xdr:col>
      <xdr:colOff>217836</xdr:colOff>
      <xdr:row>47</xdr:row>
      <xdr:rowOff>66523</xdr:rowOff>
    </xdr:to>
    <xdr:pic>
      <xdr:nvPicPr>
        <xdr:cNvPr id="8" name="Picture 7" descr="Geographic distribution of DRHI accreditation numbers by technology type for 2020 to 2021.">
          <a:extLst>
            <a:ext uri="{FF2B5EF4-FFF2-40B4-BE49-F238E27FC236}">
              <a16:creationId xmlns:a16="http://schemas.microsoft.com/office/drawing/2014/main" id="{3C672B04-0AAB-4532-AF5E-7279ED5E9D51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5948" t="12517" r="3815" b="12726"/>
        <a:stretch/>
      </xdr:blipFill>
      <xdr:spPr bwMode="auto">
        <a:xfrm>
          <a:off x="279400" y="1466094"/>
          <a:ext cx="5762444" cy="68797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197995</xdr:colOff>
      <xdr:row>3</xdr:row>
      <xdr:rowOff>57689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8EA92326-5ACE-46E9-89D5-689B266D8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95095" cy="5656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32809</xdr:rowOff>
    </xdr:from>
    <xdr:to>
      <xdr:col>3</xdr:col>
      <xdr:colOff>601220</xdr:colOff>
      <xdr:row>3</xdr:row>
      <xdr:rowOff>93673</xdr:rowOff>
    </xdr:to>
    <xdr:pic>
      <xdr:nvPicPr>
        <xdr:cNvPr id="3" name="Picture 2" descr="image of the Ofgem logo" title="Ofgem logo">
          <a:extLst>
            <a:ext uri="{FF2B5EF4-FFF2-40B4-BE49-F238E27FC236}">
              <a16:creationId xmlns:a16="http://schemas.microsoft.com/office/drawing/2014/main" id="{66BFE3F5-2709-4F31-8BF8-3AFB43026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809"/>
          <a:ext cx="2407795" cy="568864"/>
        </a:xfrm>
        <a:prstGeom prst="rect">
          <a:avLst/>
        </a:prstGeom>
      </xdr:spPr>
    </xdr:pic>
    <xdr:clientData/>
  </xdr:twoCellAnchor>
  <xdr:twoCellAnchor>
    <xdr:from>
      <xdr:col>0</xdr:col>
      <xdr:colOff>38101</xdr:colOff>
      <xdr:row>8</xdr:row>
      <xdr:rowOff>2236</xdr:rowOff>
    </xdr:from>
    <xdr:to>
      <xdr:col>8</xdr:col>
      <xdr:colOff>321371</xdr:colOff>
      <xdr:row>21</xdr:row>
      <xdr:rowOff>87181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7051C895-C1ED-4A65-89F1-0C5BBF6FE0EF}"/>
            </a:ext>
          </a:extLst>
        </xdr:cNvPr>
        <xdr:cNvGrpSpPr/>
      </xdr:nvGrpSpPr>
      <xdr:grpSpPr>
        <a:xfrm>
          <a:off x="38101" y="1392886"/>
          <a:ext cx="7284145" cy="2310620"/>
          <a:chOff x="18999799" y="4341091"/>
          <a:chExt cx="5725453" cy="2371219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20E2A2AB-DE04-4003-8849-A57F41148AED}"/>
              </a:ext>
            </a:extLst>
          </xdr:cNvPr>
          <xdr:cNvGrpSpPr/>
        </xdr:nvGrpSpPr>
        <xdr:grpSpPr>
          <a:xfrm>
            <a:off x="18999799" y="4341091"/>
            <a:ext cx="5725453" cy="2298821"/>
            <a:chOff x="19002397" y="4311650"/>
            <a:chExt cx="5725453" cy="2279770"/>
          </a:xfrm>
        </xdr:grpSpPr>
        <xdr:graphicFrame macro="">
          <xdr:nvGraphicFramePr>
            <xdr:cNvPr id="12" name="Chart 11" descr="Percentage distribution of DRHI accreditations for England technology type for 2020 to 2021.">
              <a:extLst>
                <a:ext uri="{FF2B5EF4-FFF2-40B4-BE49-F238E27FC236}">
                  <a16:creationId xmlns:a16="http://schemas.microsoft.com/office/drawing/2014/main" id="{46FCECAA-3FAD-4961-88E9-BEDDD1A891E1}"/>
                </a:ext>
              </a:extLst>
            </xdr:cNvPr>
            <xdr:cNvGraphicFramePr/>
          </xdr:nvGraphicFramePr>
          <xdr:xfrm>
            <a:off x="19002397" y="4318039"/>
            <a:ext cx="2045800" cy="227338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13" name="Chart 12" descr="Percentage distribution of DRHI accreditations for Wales by technology type for 2020 to 2021.">
              <a:extLst>
                <a:ext uri="{FF2B5EF4-FFF2-40B4-BE49-F238E27FC236}">
                  <a16:creationId xmlns:a16="http://schemas.microsoft.com/office/drawing/2014/main" id="{BCC8A5EA-76CB-47F4-AFE6-9059DBE736B3}"/>
                </a:ext>
              </a:extLst>
            </xdr:cNvPr>
            <xdr:cNvGraphicFramePr>
              <a:graphicFrameLocks/>
            </xdr:cNvGraphicFramePr>
          </xdr:nvGraphicFramePr>
          <xdr:xfrm>
            <a:off x="22669500" y="4314825"/>
            <a:ext cx="2058350" cy="227562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14" name="Chart 13" descr="Percentage distribution of DRHI accreditations for Scotland by technology type for 2020 to 2021.">
              <a:extLst>
                <a:ext uri="{FF2B5EF4-FFF2-40B4-BE49-F238E27FC236}">
                  <a16:creationId xmlns:a16="http://schemas.microsoft.com/office/drawing/2014/main" id="{530BD3DC-B366-4E93-866C-19CAEE876B16}"/>
                </a:ext>
              </a:extLst>
            </xdr:cNvPr>
            <xdr:cNvGraphicFramePr>
              <a:graphicFrameLocks/>
            </xdr:cNvGraphicFramePr>
          </xdr:nvGraphicFramePr>
          <xdr:xfrm>
            <a:off x="20828000" y="4311650"/>
            <a:ext cx="2048825" cy="227965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</xdr:grpSp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D536B83C-AF9F-4AA1-9BB1-8402F50A9E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0433551" y="6434886"/>
            <a:ext cx="2871158" cy="27742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DB80-0167-4DC6-8965-0149026D2FBD}">
  <sheetPr>
    <pageSetUpPr autoPageBreaks="0"/>
  </sheetPr>
  <dimension ref="B5:K35"/>
  <sheetViews>
    <sheetView showGridLines="0" tabSelected="1" workbookViewId="0">
      <selection activeCell="B29" sqref="B29"/>
    </sheetView>
  </sheetViews>
  <sheetFormatPr defaultRowHeight="13.5" x14ac:dyDescent="0.3"/>
  <cols>
    <col min="1" max="1" width="2.3828125" customWidth="1"/>
    <col min="2" max="2" width="33.61328125" customWidth="1"/>
    <col min="3" max="3" width="34.07421875" customWidth="1"/>
    <col min="4" max="4" width="35" customWidth="1"/>
  </cols>
  <sheetData>
    <row r="5" spans="2:11" s="10" customFormat="1" ht="19.5" x14ac:dyDescent="0.35">
      <c r="B5" s="2" t="s">
        <v>89</v>
      </c>
    </row>
    <row r="7" spans="2:11" ht="23" customHeight="1" x14ac:dyDescent="0.3">
      <c r="B7" s="102" t="s">
        <v>118</v>
      </c>
      <c r="C7" s="102"/>
      <c r="D7" s="102"/>
      <c r="E7" s="102"/>
      <c r="F7" s="102"/>
      <c r="G7" s="102"/>
      <c r="H7" s="102"/>
      <c r="I7" s="102"/>
      <c r="J7" s="102"/>
      <c r="K7" s="102"/>
    </row>
    <row r="8" spans="2:11" x14ac:dyDescent="0.3"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2:11" x14ac:dyDescent="0.3">
      <c r="B9" s="38" t="s">
        <v>90</v>
      </c>
      <c r="C9" s="37"/>
      <c r="D9" s="37"/>
      <c r="E9" s="37"/>
      <c r="F9" s="37"/>
      <c r="G9" s="37"/>
      <c r="H9" s="37"/>
      <c r="I9" s="37"/>
      <c r="J9" s="37"/>
      <c r="K9" s="37"/>
    </row>
    <row r="10" spans="2:11" x14ac:dyDescent="0.3">
      <c r="B10" s="37"/>
      <c r="C10" s="37"/>
      <c r="D10" s="37"/>
      <c r="E10" s="37"/>
      <c r="F10" s="37"/>
      <c r="G10" s="37"/>
      <c r="H10" s="37"/>
      <c r="I10" s="37"/>
      <c r="J10" s="37"/>
      <c r="K10" s="37"/>
    </row>
    <row r="11" spans="2:11" x14ac:dyDescent="0.3">
      <c r="B11" s="7" t="s">
        <v>120</v>
      </c>
      <c r="C11" s="37"/>
      <c r="D11" s="12"/>
      <c r="E11" s="37"/>
      <c r="F11" s="37"/>
      <c r="G11" s="37"/>
      <c r="H11" s="37"/>
      <c r="I11" s="37"/>
      <c r="J11" s="37"/>
      <c r="K11" s="37"/>
    </row>
    <row r="12" spans="2:11" s="9" customFormat="1" ht="15" x14ac:dyDescent="0.3">
      <c r="B12" s="46" t="s">
        <v>139</v>
      </c>
      <c r="C12" s="37"/>
      <c r="D12" s="37"/>
      <c r="E12" s="37"/>
      <c r="F12" s="37"/>
      <c r="G12" s="37"/>
      <c r="H12" s="37"/>
      <c r="I12" s="37"/>
      <c r="J12" s="37"/>
      <c r="K12" s="37"/>
    </row>
    <row r="13" spans="2:11" s="9" customFormat="1" ht="15" x14ac:dyDescent="0.3">
      <c r="B13" s="46" t="s">
        <v>140</v>
      </c>
      <c r="C13" s="37"/>
      <c r="D13" s="37"/>
      <c r="E13" s="37"/>
      <c r="F13" s="37"/>
      <c r="G13" s="37"/>
      <c r="H13" s="37"/>
      <c r="I13" s="37"/>
      <c r="J13" s="37"/>
      <c r="K13" s="37"/>
    </row>
    <row r="14" spans="2:11" s="9" customFormat="1" ht="15" x14ac:dyDescent="0.3">
      <c r="B14" s="40" t="s">
        <v>144</v>
      </c>
      <c r="C14" s="37"/>
      <c r="D14" s="37"/>
      <c r="E14" s="37"/>
      <c r="F14" s="37"/>
      <c r="G14" s="37"/>
      <c r="H14" s="37"/>
      <c r="I14" s="37"/>
      <c r="J14" s="37"/>
      <c r="K14" s="37"/>
    </row>
    <row r="15" spans="2:11" s="9" customFormat="1" ht="15" x14ac:dyDescent="0.3">
      <c r="B15" s="39" t="s">
        <v>143</v>
      </c>
      <c r="C15" s="37"/>
      <c r="D15" s="37"/>
      <c r="E15" s="37"/>
      <c r="F15" s="37"/>
      <c r="G15" s="37"/>
      <c r="H15" s="37"/>
      <c r="I15" s="37"/>
      <c r="J15" s="37"/>
      <c r="K15" s="37"/>
    </row>
    <row r="16" spans="2:11" s="9" customFormat="1" ht="15" x14ac:dyDescent="0.3">
      <c r="B16" s="46" t="s">
        <v>159</v>
      </c>
      <c r="C16" s="37"/>
      <c r="D16" s="12"/>
      <c r="E16" s="37"/>
      <c r="F16" s="37"/>
      <c r="G16" s="37"/>
      <c r="H16" s="37"/>
      <c r="I16" s="37"/>
      <c r="J16" s="37"/>
      <c r="K16" s="37"/>
    </row>
    <row r="17" spans="2:11" s="9" customFormat="1" ht="15" x14ac:dyDescent="0.3">
      <c r="B17" s="40" t="s">
        <v>121</v>
      </c>
      <c r="C17" s="37"/>
      <c r="D17" s="37"/>
      <c r="E17" s="37"/>
      <c r="F17" s="37"/>
      <c r="G17" s="37"/>
      <c r="H17" s="37"/>
      <c r="I17" s="37"/>
      <c r="J17" s="37"/>
      <c r="K17" s="37"/>
    </row>
    <row r="18" spans="2:11" s="9" customFormat="1" ht="15" x14ac:dyDescent="0.3">
      <c r="B18" s="46" t="s">
        <v>122</v>
      </c>
      <c r="C18" s="37"/>
      <c r="D18" s="37"/>
      <c r="E18" s="37"/>
      <c r="F18" s="37"/>
      <c r="G18" s="37"/>
      <c r="H18" s="37"/>
      <c r="I18" s="37"/>
      <c r="J18" s="37"/>
      <c r="K18" s="37"/>
    </row>
    <row r="19" spans="2:11" s="9" customFormat="1" ht="15" x14ac:dyDescent="0.3">
      <c r="B19" s="40" t="s">
        <v>78</v>
      </c>
      <c r="C19" s="37"/>
      <c r="D19" s="37"/>
      <c r="E19" s="37"/>
      <c r="F19" s="37"/>
      <c r="G19" s="37"/>
      <c r="H19" s="37"/>
      <c r="I19" s="37"/>
      <c r="J19" s="37"/>
      <c r="K19" s="37"/>
    </row>
    <row r="20" spans="2:11" s="9" customFormat="1" ht="15" x14ac:dyDescent="0.3">
      <c r="B20" s="40" t="s">
        <v>81</v>
      </c>
      <c r="C20" s="37"/>
      <c r="D20" s="37"/>
      <c r="E20" s="37"/>
      <c r="F20" s="37"/>
      <c r="G20" s="37"/>
      <c r="H20" s="37"/>
      <c r="I20" s="37"/>
      <c r="J20" s="37"/>
      <c r="K20" s="37"/>
    </row>
    <row r="21" spans="2:11" s="9" customFormat="1" ht="15" x14ac:dyDescent="0.3">
      <c r="B21" s="40" t="s">
        <v>82</v>
      </c>
      <c r="C21" s="37"/>
      <c r="D21" s="37"/>
      <c r="E21" s="37"/>
      <c r="F21" s="37"/>
      <c r="G21" s="37"/>
      <c r="H21" s="37"/>
      <c r="I21" s="37"/>
      <c r="J21" s="37"/>
      <c r="K21" s="37"/>
    </row>
    <row r="22" spans="2:11" s="9" customFormat="1" ht="15" x14ac:dyDescent="0.3">
      <c r="B22" s="40" t="s">
        <v>83</v>
      </c>
      <c r="C22" s="37"/>
      <c r="D22" s="37"/>
      <c r="E22" s="37"/>
      <c r="F22" s="37"/>
      <c r="G22" s="37"/>
      <c r="H22" s="37"/>
      <c r="I22" s="37"/>
      <c r="J22" s="37"/>
      <c r="K22" s="37"/>
    </row>
    <row r="23" spans="2:11" s="9" customFormat="1" ht="15" x14ac:dyDescent="0.3">
      <c r="B23" s="46" t="s">
        <v>119</v>
      </c>
      <c r="C23" s="37"/>
      <c r="D23" s="37"/>
      <c r="E23" s="37"/>
      <c r="F23" s="37"/>
      <c r="G23" s="37"/>
      <c r="H23" s="37"/>
      <c r="I23" s="37"/>
      <c r="J23" s="37"/>
      <c r="K23" s="37"/>
    </row>
    <row r="24" spans="2:11" s="9" customFormat="1" ht="15" x14ac:dyDescent="0.3">
      <c r="B24" s="46" t="s">
        <v>85</v>
      </c>
      <c r="C24" s="37"/>
      <c r="D24" s="37"/>
      <c r="E24" s="37"/>
      <c r="F24" s="37"/>
      <c r="G24" s="37"/>
      <c r="H24" s="37"/>
      <c r="I24" s="37"/>
      <c r="J24" s="37"/>
      <c r="K24" s="37"/>
    </row>
    <row r="25" spans="2:11" s="9" customFormat="1" ht="15" x14ac:dyDescent="0.3">
      <c r="B25" s="40" t="s">
        <v>123</v>
      </c>
      <c r="C25" s="37"/>
      <c r="D25" s="37"/>
      <c r="E25" s="37"/>
      <c r="F25" s="37"/>
      <c r="G25" s="37"/>
      <c r="H25" s="37"/>
      <c r="I25" s="37"/>
      <c r="J25" s="37"/>
      <c r="K25" s="37"/>
    </row>
    <row r="26" spans="2:11" s="9" customFormat="1" ht="15" x14ac:dyDescent="0.3">
      <c r="B26" s="46" t="s">
        <v>125</v>
      </c>
      <c r="C26" s="37"/>
      <c r="D26" s="37"/>
      <c r="E26" s="37"/>
      <c r="F26" s="37"/>
      <c r="G26" s="37"/>
      <c r="H26" s="37"/>
      <c r="I26" s="37"/>
      <c r="J26" s="37"/>
      <c r="K26" s="37"/>
    </row>
    <row r="27" spans="2:11" s="9" customFormat="1" ht="15" x14ac:dyDescent="0.3">
      <c r="B27" s="46" t="s">
        <v>106</v>
      </c>
      <c r="C27" s="37"/>
      <c r="D27" s="37"/>
      <c r="E27" s="37"/>
      <c r="F27" s="37"/>
      <c r="G27" s="37"/>
      <c r="H27" s="37"/>
      <c r="I27" s="37"/>
      <c r="J27" s="37"/>
      <c r="K27" s="37"/>
    </row>
    <row r="28" spans="2:11" s="9" customFormat="1" ht="15" x14ac:dyDescent="0.3">
      <c r="B28" s="46" t="s">
        <v>107</v>
      </c>
      <c r="C28" s="37"/>
      <c r="D28" s="37"/>
      <c r="E28" s="37"/>
      <c r="F28" s="37"/>
      <c r="G28" s="37"/>
      <c r="H28" s="37"/>
      <c r="I28" s="37"/>
      <c r="J28" s="37"/>
      <c r="K28" s="37"/>
    </row>
    <row r="29" spans="2:11" s="9" customFormat="1" ht="15" x14ac:dyDescent="0.3">
      <c r="B29" s="46" t="s">
        <v>124</v>
      </c>
      <c r="C29" s="37"/>
      <c r="D29" s="37"/>
      <c r="E29" s="37"/>
      <c r="F29" s="37"/>
      <c r="G29" s="37"/>
      <c r="H29" s="37"/>
      <c r="I29" s="37"/>
      <c r="J29" s="37"/>
      <c r="K29" s="37"/>
    </row>
    <row r="30" spans="2:11" x14ac:dyDescent="0.3">
      <c r="B30" s="37"/>
      <c r="C30" s="37"/>
      <c r="D30" s="37"/>
      <c r="E30" s="37"/>
      <c r="F30" s="37"/>
      <c r="G30" s="37"/>
      <c r="H30" s="37"/>
      <c r="I30" s="37"/>
      <c r="J30" s="37"/>
      <c r="K30" s="37"/>
    </row>
    <row r="31" spans="2:11" x14ac:dyDescent="0.3">
      <c r="B31" s="37"/>
      <c r="C31" s="37"/>
      <c r="D31" s="37"/>
      <c r="E31" s="37"/>
      <c r="F31" s="37"/>
      <c r="G31" s="37"/>
      <c r="H31" s="37"/>
      <c r="I31" s="37"/>
      <c r="J31" s="37"/>
      <c r="K31" s="37"/>
    </row>
    <row r="32" spans="2:11" x14ac:dyDescent="0.3">
      <c r="B32" s="41" t="s">
        <v>114</v>
      </c>
      <c r="C32" s="41" t="s">
        <v>115</v>
      </c>
      <c r="D32" s="41" t="s">
        <v>116</v>
      </c>
      <c r="E32" s="37"/>
      <c r="F32" s="37"/>
      <c r="G32" s="37"/>
      <c r="H32" s="37"/>
      <c r="I32" s="37"/>
      <c r="J32" s="37"/>
      <c r="K32" s="37"/>
    </row>
    <row r="33" spans="2:11" x14ac:dyDescent="0.3">
      <c r="B33" s="42" t="s">
        <v>117</v>
      </c>
      <c r="C33" s="43" t="s">
        <v>161</v>
      </c>
      <c r="D33" s="44" t="s">
        <v>162</v>
      </c>
      <c r="E33" s="37"/>
      <c r="F33" s="37"/>
      <c r="G33" s="37"/>
      <c r="H33" s="37"/>
      <c r="I33" s="37"/>
      <c r="J33" s="37"/>
      <c r="K33" s="37"/>
    </row>
    <row r="34" spans="2:11" x14ac:dyDescent="0.3">
      <c r="B34" s="42"/>
      <c r="C34" s="42"/>
      <c r="D34" s="45"/>
      <c r="E34" s="37"/>
      <c r="F34" s="37"/>
      <c r="G34" s="37"/>
      <c r="H34" s="37"/>
      <c r="I34" s="37"/>
      <c r="J34" s="37"/>
      <c r="K34" s="37"/>
    </row>
    <row r="35" spans="2:11" x14ac:dyDescent="0.3">
      <c r="B35" s="42"/>
      <c r="C35" s="43"/>
      <c r="D35" s="45"/>
      <c r="E35" s="37"/>
      <c r="F35" s="37"/>
      <c r="G35" s="37"/>
      <c r="H35" s="37"/>
      <c r="I35" s="37"/>
      <c r="J35" s="37"/>
      <c r="K35" s="37"/>
    </row>
  </sheetData>
  <mergeCells count="1">
    <mergeCell ref="B7:K7"/>
  </mergeCells>
  <hyperlinks>
    <hyperlink ref="B17" location="'Fig1.6 Geog. distribution'!A1" display="Figure 1.6: Geographic distribution of accreditations in 2020-21" xr:uid="{CAE1F002-E737-413E-AB90-CA826D7C2BF5}"/>
    <hyperlink ref="B19" location="'Fig1.7 Total by Tech &amp; Country'!A1" display="Figure 1.7: Total accreditations granted by technology and country (%)" xr:uid="{D6C6FE74-13F1-406F-9C82-28375D332396}"/>
    <hyperlink ref="B20" location="'Fig1.8 Heat Tech. Replaced'!A1" display="Figure 1.8: Heating technology replaced" xr:uid="{DBF7857F-9435-4F7D-ABF4-8247D61A9D75}"/>
    <hyperlink ref="B21" location="'Fig1.9 Boiler Fuel Type'!A1" display="Figure 1.9: Boiler Fuel Type" xr:uid="{4067CE9C-F0B3-4112-BFAE-BA944D2E29CE}"/>
    <hyperlink ref="B22" location="'Fig1.10 No. RSL Accred. Month'!A1" display="Figure 1.10: Number of RSL accreditations per month 2020-21" xr:uid="{AF762FF8-924C-4E8C-A509-D9474D902138}"/>
    <hyperlink ref="B25" location="'Fig2.1 Payments made 2020-21'!A1" display="Figure 2.1: Payments made in 2020-21" xr:uid="{D64A058E-4A1B-460A-A8CE-95260B9F9467}"/>
    <hyperlink ref="B14" location="'Fig1.3 Accreds. by Tech Type'!A1" display="Figure 1.3: Accreditations by technology type (%)" xr:uid="{E59BD5F5-BD1E-4BEC-98E4-DD5454903D7B}"/>
    <hyperlink ref="B15" location="'Fig1.4 Cumulative by Tech'!A1" display="Figure 1.4: Cumulative accreditations by technology type since 2014-15" xr:uid="{38B729FC-9B2F-4157-A3AC-B79644953565}"/>
    <hyperlink ref="B12" location="' Fig1.1 Apps. received'!A1" display="Figure 1.1: Domestic RHI applications received during 2019-20 and 2020-21 " xr:uid="{9E20DB96-7BF9-4DC7-973B-A3ED7A052A83}"/>
    <hyperlink ref="B13" location="'Fig1.2 Accreditations'!A1" display="Figure 1.2: Domestic RHI accreditations by month 2019-20 and 2020-21" xr:uid="{697C382A-7B76-4B01-B04B-6AB9FB6412CC}"/>
    <hyperlink ref="B16" location="'Fig1.5&amp;Tab1.1 Accred. by Tech.'!A1" display="Figure 1.5 &amp; Table 1.1: Annual accreditations by technology type" xr:uid="{EF890236-87B2-468D-B124-0BBCAA11DFA1}"/>
    <hyperlink ref="B18" location="'Tab1.2 Total Accred. Region'!A1" display="Table 1.2: Total accreditations per region" xr:uid="{A9EFB987-6EC3-4F1F-BD44-7D38E4470633}"/>
    <hyperlink ref="B23" location="'Fig1.11 Legacy &amp; Non-Legacy RSL'!A1" display="Figure 1.11: Legacy and non-legacy RSL accreditations since the start of the scheme" xr:uid="{31CC0339-D4EC-4B00-9A6E-EDA21F73A2BD}"/>
    <hyperlink ref="B24" location="'Fig1.12 Cumulative MMSP'!A1" display="Figure 1.12: Cumulative MMSP registrations 2020-21" xr:uid="{9FD7FAE0-4177-4746-9E8C-EFAB20C6BAEF}"/>
    <hyperlink ref="B26" location="'Tab2.1 Lifetime DRHI Payment'!A1" display="Table 2.1: Lifetime DRHI payments made " xr:uid="{9721A5A6-7731-4C57-8D24-2CE5B94512BE}"/>
    <hyperlink ref="B27" location="'Tab3.1 DRHI Audit 2020-21'!A1" display="Table 3.1: Domestic RHI Audit Results 2020-21" xr:uid="{AC6B4E55-496C-4CAF-A4FF-68D7941ABBF6}"/>
    <hyperlink ref="B28" location="'Tab3.2 Money Protected'!A1" display="Table 3.2: Money Protected from DRHI Audits 2020-21" xr:uid="{8CB5A400-BAC1-4DEB-982C-EE7644A687F4}"/>
    <hyperlink ref="B29" location="'Tab4.1 Delivery Performance'!A1" display="Table 4.1: Ofgem DRHI Delivery Performance" xr:uid="{9CB9E1D4-1EF1-4D93-BAA7-D4AA950AC19D}"/>
  </hyperlink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BA093-9952-4E75-9490-6299BB3CC9EF}">
  <sheetPr>
    <pageSetUpPr autoPageBreaks="0"/>
  </sheetPr>
  <dimension ref="B5:E62"/>
  <sheetViews>
    <sheetView showGridLines="0" zoomScaleNormal="100" workbookViewId="0"/>
  </sheetViews>
  <sheetFormatPr defaultRowHeight="13.5" x14ac:dyDescent="0.3"/>
  <cols>
    <col min="1" max="1" width="2.3828125" style="4" customWidth="1"/>
    <col min="2" max="2" width="6.23046875" style="4" customWidth="1"/>
    <col min="3" max="3" width="28.53515625" style="4" customWidth="1"/>
    <col min="4" max="16384" width="9.23046875" style="4"/>
  </cols>
  <sheetData>
    <row r="5" spans="2:2" x14ac:dyDescent="0.3">
      <c r="B5" s="34" t="s">
        <v>150</v>
      </c>
    </row>
    <row r="7" spans="2:2" s="11" customFormat="1" ht="15" x14ac:dyDescent="0.3">
      <c r="B7" s="3" t="s">
        <v>81</v>
      </c>
    </row>
    <row r="27" spans="2:5" ht="17.5" customHeight="1" x14ac:dyDescent="0.3"/>
    <row r="30" spans="2:5" ht="14" thickBot="1" x14ac:dyDescent="0.35">
      <c r="B30" s="3"/>
    </row>
    <row r="31" spans="2:5" ht="14" thickBot="1" x14ac:dyDescent="0.35">
      <c r="C31" s="96" t="s">
        <v>48</v>
      </c>
      <c r="D31" s="95" t="s">
        <v>88</v>
      </c>
      <c r="E31" s="95" t="s">
        <v>109</v>
      </c>
    </row>
    <row r="32" spans="2:5" ht="17.5" customHeight="1" thickBot="1" x14ac:dyDescent="0.35">
      <c r="C32" s="22" t="s">
        <v>50</v>
      </c>
      <c r="D32" s="51">
        <v>44920</v>
      </c>
      <c r="E32" s="52">
        <f>D32/SUM($D$32:$D$40)</f>
        <v>0.51432955104938338</v>
      </c>
    </row>
    <row r="33" spans="3:5" ht="17.5" customHeight="1" thickBot="1" x14ac:dyDescent="0.35">
      <c r="C33" s="22" t="s">
        <v>52</v>
      </c>
      <c r="D33" s="51">
        <v>17016</v>
      </c>
      <c r="E33" s="52">
        <f t="shared" ref="E33:E40" si="0">D33/SUM($D$32:$D$40)</f>
        <v>0.19483151470739779</v>
      </c>
    </row>
    <row r="34" spans="3:5" ht="17.5" customHeight="1" thickBot="1" x14ac:dyDescent="0.35">
      <c r="C34" s="22" t="s">
        <v>54</v>
      </c>
      <c r="D34" s="51">
        <v>16227</v>
      </c>
      <c r="E34" s="52">
        <f t="shared" si="0"/>
        <v>0.18579754285125433</v>
      </c>
    </row>
    <row r="35" spans="3:5" ht="17.5" customHeight="1" thickBot="1" x14ac:dyDescent="0.35">
      <c r="C35" s="22" t="s">
        <v>56</v>
      </c>
      <c r="D35" s="51">
        <v>4277</v>
      </c>
      <c r="E35" s="52">
        <f t="shared" si="0"/>
        <v>4.8971226398891649E-2</v>
      </c>
    </row>
    <row r="36" spans="3:5" ht="17.5" customHeight="1" thickBot="1" x14ac:dyDescent="0.35">
      <c r="C36" s="22" t="s">
        <v>58</v>
      </c>
      <c r="D36" s="51">
        <v>2478</v>
      </c>
      <c r="E36" s="52">
        <f t="shared" si="0"/>
        <v>2.8372854574807926E-2</v>
      </c>
    </row>
    <row r="37" spans="3:5" ht="17.5" customHeight="1" thickBot="1" x14ac:dyDescent="0.35">
      <c r="C37" s="22" t="s">
        <v>60</v>
      </c>
      <c r="D37" s="51">
        <v>1749</v>
      </c>
      <c r="E37" s="52">
        <f t="shared" si="0"/>
        <v>2.0025876776165887E-2</v>
      </c>
    </row>
    <row r="38" spans="3:5" ht="17.5" customHeight="1" thickBot="1" x14ac:dyDescent="0.35">
      <c r="C38" s="22" t="s">
        <v>61</v>
      </c>
      <c r="D38" s="51">
        <v>375</v>
      </c>
      <c r="E38" s="52">
        <f t="shared" si="0"/>
        <v>4.2937128593837663E-3</v>
      </c>
    </row>
    <row r="39" spans="3:5" ht="17.5" customHeight="1" thickBot="1" x14ac:dyDescent="0.35">
      <c r="C39" s="22" t="s">
        <v>63</v>
      </c>
      <c r="D39" s="51">
        <v>210</v>
      </c>
      <c r="E39" s="52">
        <f t="shared" si="0"/>
        <v>2.4044792012549092E-3</v>
      </c>
    </row>
    <row r="40" spans="3:5" ht="17.5" customHeight="1" thickBot="1" x14ac:dyDescent="0.35">
      <c r="C40" s="23" t="s">
        <v>80</v>
      </c>
      <c r="D40" s="51">
        <v>85</v>
      </c>
      <c r="E40" s="52">
        <f t="shared" si="0"/>
        <v>9.7324158146032034E-4</v>
      </c>
    </row>
    <row r="62" ht="28.5" customHeight="1" x14ac:dyDescent="0.3"/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A0AB-7352-4030-8430-1FA24074B9D4}">
  <sheetPr>
    <pageSetUpPr autoPageBreaks="0"/>
  </sheetPr>
  <dimension ref="B5:F63"/>
  <sheetViews>
    <sheetView showGridLines="0" zoomScaleNormal="100" workbookViewId="0"/>
  </sheetViews>
  <sheetFormatPr defaultRowHeight="13.5" x14ac:dyDescent="0.3"/>
  <cols>
    <col min="1" max="1" width="2.3828125" style="4" customWidth="1"/>
    <col min="2" max="2" width="2.07421875" style="4" customWidth="1"/>
    <col min="3" max="3" width="1.4609375" style="4" customWidth="1"/>
    <col min="4" max="4" width="10.3046875" style="4" bestFit="1" customWidth="1"/>
    <col min="5" max="5" width="15.3828125" style="4" customWidth="1"/>
    <col min="6" max="6" width="17" style="4" customWidth="1"/>
    <col min="7" max="16384" width="9.23046875" style="4"/>
  </cols>
  <sheetData>
    <row r="5" spans="2:4" x14ac:dyDescent="0.3">
      <c r="B5" s="34" t="s">
        <v>150</v>
      </c>
    </row>
    <row r="7" spans="2:4" s="11" customFormat="1" ht="15" x14ac:dyDescent="0.3">
      <c r="B7" s="3" t="s">
        <v>145</v>
      </c>
      <c r="D7" s="21"/>
    </row>
    <row r="27" spans="3:6" ht="17.5" customHeight="1" x14ac:dyDescent="0.3"/>
    <row r="31" spans="3:6" ht="14" thickBot="1" x14ac:dyDescent="0.35">
      <c r="C31" s="3"/>
      <c r="E31" s="13"/>
    </row>
    <row r="32" spans="3:6" ht="14" thickBot="1" x14ac:dyDescent="0.35">
      <c r="D32" s="96" t="s">
        <v>49</v>
      </c>
      <c r="E32" s="95" t="s">
        <v>88</v>
      </c>
      <c r="F32" s="95" t="s">
        <v>109</v>
      </c>
    </row>
    <row r="33" spans="4:6" ht="17" customHeight="1" thickBot="1" x14ac:dyDescent="0.35">
      <c r="D33" s="18" t="s">
        <v>51</v>
      </c>
      <c r="E33" s="51">
        <v>24211</v>
      </c>
      <c r="F33" s="69">
        <f t="shared" ref="F33:F39" si="0">E33/SUM($E$33:$E$39)</f>
        <v>0.53898040961709703</v>
      </c>
    </row>
    <row r="34" spans="4:6" ht="17" customHeight="1" thickBot="1" x14ac:dyDescent="0.35">
      <c r="D34" s="18" t="s">
        <v>53</v>
      </c>
      <c r="E34" s="51">
        <v>11597</v>
      </c>
      <c r="F34" s="69">
        <f t="shared" si="0"/>
        <v>0.2581700801424755</v>
      </c>
    </row>
    <row r="35" spans="4:6" ht="17" customHeight="1" thickBot="1" x14ac:dyDescent="0.35">
      <c r="D35" s="18" t="s">
        <v>55</v>
      </c>
      <c r="E35" s="51">
        <v>3710</v>
      </c>
      <c r="F35" s="69">
        <f t="shared" si="0"/>
        <v>8.2591273374888696E-2</v>
      </c>
    </row>
    <row r="36" spans="4:6" ht="14" thickBot="1" x14ac:dyDescent="0.35">
      <c r="D36" s="18" t="s">
        <v>57</v>
      </c>
      <c r="E36" s="51">
        <v>3410</v>
      </c>
      <c r="F36" s="69">
        <f t="shared" si="0"/>
        <v>7.5912733748886907E-2</v>
      </c>
    </row>
    <row r="37" spans="4:6" ht="14" thickBot="1" x14ac:dyDescent="0.35">
      <c r="D37" s="18" t="s">
        <v>59</v>
      </c>
      <c r="E37" s="51">
        <v>1369</v>
      </c>
      <c r="F37" s="69">
        <f t="shared" si="0"/>
        <v>3.047640249332146E-2</v>
      </c>
    </row>
    <row r="38" spans="4:6" ht="14" thickBot="1" x14ac:dyDescent="0.35">
      <c r="D38" s="18" t="s">
        <v>2</v>
      </c>
      <c r="E38" s="51">
        <v>475</v>
      </c>
      <c r="F38" s="69">
        <f t="shared" si="0"/>
        <v>1.0574354407836153E-2</v>
      </c>
    </row>
    <row r="39" spans="4:6" ht="14" thickBot="1" x14ac:dyDescent="0.35">
      <c r="D39" s="18" t="s">
        <v>62</v>
      </c>
      <c r="E39" s="51">
        <v>148</v>
      </c>
      <c r="F39" s="69">
        <f t="shared" si="0"/>
        <v>3.2947462154942118E-3</v>
      </c>
    </row>
    <row r="41" spans="4:6" ht="14.5" customHeight="1" x14ac:dyDescent="0.3">
      <c r="D41" s="27" t="s">
        <v>149</v>
      </c>
    </row>
    <row r="63" ht="28.5" customHeight="1" x14ac:dyDescent="0.3"/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5B4ED-C3FB-4B8A-9951-62FDDBD14EDB}">
  <sheetPr>
    <pageSetUpPr autoPageBreaks="0"/>
  </sheetPr>
  <dimension ref="B5:E63"/>
  <sheetViews>
    <sheetView showGridLines="0" zoomScaleNormal="100" workbookViewId="0"/>
  </sheetViews>
  <sheetFormatPr defaultRowHeight="13.5" x14ac:dyDescent="0.3"/>
  <cols>
    <col min="1" max="1" width="2.3828125" style="4" customWidth="1"/>
    <col min="2" max="2" width="13.84375" style="4" customWidth="1"/>
    <col min="3" max="3" width="14.61328125" style="4" customWidth="1"/>
    <col min="4" max="4" width="9.23046875" style="4"/>
    <col min="5" max="5" width="17.4609375" style="4" customWidth="1"/>
    <col min="6" max="16384" width="9.23046875" style="4"/>
  </cols>
  <sheetData>
    <row r="5" spans="2:2" x14ac:dyDescent="0.3">
      <c r="B5" s="34" t="s">
        <v>150</v>
      </c>
    </row>
    <row r="7" spans="2:2" s="11" customFormat="1" ht="15" x14ac:dyDescent="0.3">
      <c r="B7" s="3" t="s">
        <v>83</v>
      </c>
    </row>
    <row r="27" spans="2:5" ht="17.5" customHeight="1" x14ac:dyDescent="0.3"/>
    <row r="31" spans="2:5" ht="14" thickBot="1" x14ac:dyDescent="0.35">
      <c r="B31" s="3"/>
    </row>
    <row r="32" spans="2:5" ht="14" thickBot="1" x14ac:dyDescent="0.35">
      <c r="D32" s="95" t="s">
        <v>111</v>
      </c>
      <c r="E32" s="95" t="s">
        <v>84</v>
      </c>
    </row>
    <row r="33" spans="4:5" ht="17" customHeight="1" thickBot="1" x14ac:dyDescent="0.35">
      <c r="D33" s="19">
        <v>43922</v>
      </c>
      <c r="E33" s="70">
        <v>211</v>
      </c>
    </row>
    <row r="34" spans="4:5" ht="17" customHeight="1" thickBot="1" x14ac:dyDescent="0.35">
      <c r="D34" s="19">
        <v>43952</v>
      </c>
      <c r="E34" s="70">
        <v>141</v>
      </c>
    </row>
    <row r="35" spans="4:5" ht="17" customHeight="1" thickBot="1" x14ac:dyDescent="0.35">
      <c r="D35" s="19">
        <v>43983</v>
      </c>
      <c r="E35" s="70">
        <v>102</v>
      </c>
    </row>
    <row r="36" spans="4:5" ht="14" thickBot="1" x14ac:dyDescent="0.35">
      <c r="D36" s="19">
        <v>44013</v>
      </c>
      <c r="E36" s="70">
        <v>87</v>
      </c>
    </row>
    <row r="37" spans="4:5" ht="14" thickBot="1" x14ac:dyDescent="0.35">
      <c r="D37" s="19">
        <v>44044</v>
      </c>
      <c r="E37" s="70">
        <v>103</v>
      </c>
    </row>
    <row r="38" spans="4:5" ht="14" thickBot="1" x14ac:dyDescent="0.35">
      <c r="D38" s="19">
        <v>44075</v>
      </c>
      <c r="E38" s="70">
        <v>118</v>
      </c>
    </row>
    <row r="39" spans="4:5" ht="14" thickBot="1" x14ac:dyDescent="0.35">
      <c r="D39" s="19">
        <v>44105</v>
      </c>
      <c r="E39" s="70">
        <v>176</v>
      </c>
    </row>
    <row r="40" spans="4:5" ht="14" thickBot="1" x14ac:dyDescent="0.35">
      <c r="D40" s="19">
        <v>44136</v>
      </c>
      <c r="E40" s="70">
        <v>281</v>
      </c>
    </row>
    <row r="41" spans="4:5" ht="14.5" customHeight="1" thickBot="1" x14ac:dyDescent="0.35">
      <c r="D41" s="19">
        <v>44166</v>
      </c>
      <c r="E41" s="70">
        <v>178</v>
      </c>
    </row>
    <row r="42" spans="4:5" ht="14" thickBot="1" x14ac:dyDescent="0.35">
      <c r="D42" s="19">
        <v>44197</v>
      </c>
      <c r="E42" s="70">
        <v>200</v>
      </c>
    </row>
    <row r="43" spans="4:5" ht="14" thickBot="1" x14ac:dyDescent="0.35">
      <c r="D43" s="19">
        <v>44228</v>
      </c>
      <c r="E43" s="70">
        <v>177</v>
      </c>
    </row>
    <row r="44" spans="4:5" ht="14" thickBot="1" x14ac:dyDescent="0.35">
      <c r="D44" s="19">
        <v>44256</v>
      </c>
      <c r="E44" s="70">
        <v>255</v>
      </c>
    </row>
    <row r="63" ht="28.5" customHeight="1" x14ac:dyDescent="0.3"/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7C87-2E7D-450B-9AD1-7A21B590D425}">
  <sheetPr>
    <pageSetUpPr autoPageBreaks="0"/>
  </sheetPr>
  <dimension ref="B5:F63"/>
  <sheetViews>
    <sheetView showGridLines="0" zoomScaleNormal="100" workbookViewId="0"/>
  </sheetViews>
  <sheetFormatPr defaultRowHeight="13.5" x14ac:dyDescent="0.3"/>
  <cols>
    <col min="1" max="1" width="2.3828125" style="4" customWidth="1"/>
    <col min="2" max="2" width="12.84375" style="4" customWidth="1"/>
    <col min="3" max="3" width="9.23046875" style="4"/>
    <col min="4" max="4" width="14.765625" style="4" customWidth="1"/>
    <col min="5" max="5" width="9.23046875" style="4"/>
    <col min="6" max="6" width="13.07421875" style="4" customWidth="1"/>
    <col min="7" max="16384" width="9.23046875" style="4"/>
  </cols>
  <sheetData>
    <row r="5" spans="2:2" x14ac:dyDescent="0.3">
      <c r="B5" s="34" t="s">
        <v>150</v>
      </c>
    </row>
    <row r="7" spans="2:2" s="11" customFormat="1" ht="15" x14ac:dyDescent="0.3">
      <c r="B7" s="3" t="s">
        <v>119</v>
      </c>
    </row>
    <row r="27" spans="2:6" ht="17.5" customHeight="1" x14ac:dyDescent="0.3"/>
    <row r="31" spans="2:6" ht="14" thickBot="1" x14ac:dyDescent="0.35">
      <c r="B31" s="3"/>
    </row>
    <row r="32" spans="2:6" ht="14" thickBot="1" x14ac:dyDescent="0.35">
      <c r="D32" s="96" t="s">
        <v>112</v>
      </c>
      <c r="E32" s="97" t="s">
        <v>5</v>
      </c>
      <c r="F32" s="97" t="s">
        <v>65</v>
      </c>
    </row>
    <row r="33" spans="4:6" ht="17" customHeight="1" thickBot="1" x14ac:dyDescent="0.35">
      <c r="D33" s="18" t="s">
        <v>68</v>
      </c>
      <c r="E33" s="20">
        <v>3977</v>
      </c>
      <c r="F33" s="20">
        <v>931</v>
      </c>
    </row>
    <row r="34" spans="4:6" ht="17" customHeight="1" thickBot="1" x14ac:dyDescent="0.35">
      <c r="D34" s="18" t="s">
        <v>69</v>
      </c>
      <c r="E34" s="20">
        <v>2147</v>
      </c>
      <c r="F34" s="20">
        <v>3258</v>
      </c>
    </row>
    <row r="35" spans="4:6" ht="17" customHeight="1" thickBot="1" x14ac:dyDescent="0.35">
      <c r="D35" s="18" t="s">
        <v>70</v>
      </c>
      <c r="E35" s="20">
        <v>0</v>
      </c>
      <c r="F35" s="20">
        <v>1606</v>
      </c>
    </row>
    <row r="36" spans="4:6" ht="14" thickBot="1" x14ac:dyDescent="0.35">
      <c r="D36" s="18" t="s">
        <v>71</v>
      </c>
      <c r="E36" s="20">
        <v>1</v>
      </c>
      <c r="F36" s="20">
        <v>1344</v>
      </c>
    </row>
    <row r="37" spans="4:6" ht="14" thickBot="1" x14ac:dyDescent="0.35">
      <c r="D37" s="18" t="s">
        <v>72</v>
      </c>
      <c r="E37" s="20">
        <v>0</v>
      </c>
      <c r="F37" s="20">
        <v>1447</v>
      </c>
    </row>
    <row r="38" spans="4:6" ht="14" thickBot="1" x14ac:dyDescent="0.35">
      <c r="D38" s="18" t="s">
        <v>73</v>
      </c>
      <c r="E38" s="20">
        <v>0</v>
      </c>
      <c r="F38" s="20">
        <v>2852</v>
      </c>
    </row>
    <row r="39" spans="4:6" ht="14" thickBot="1" x14ac:dyDescent="0.35">
      <c r="D39" s="18" t="s">
        <v>66</v>
      </c>
      <c r="E39" s="20">
        <v>0</v>
      </c>
      <c r="F39" s="20">
        <v>2029</v>
      </c>
    </row>
    <row r="41" spans="4:6" ht="14.5" customHeight="1" x14ac:dyDescent="0.3"/>
    <row r="63" ht="28.5" customHeight="1" x14ac:dyDescent="0.3"/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AAFF-14CC-4556-B474-C1ED5B5C23D8}">
  <sheetPr>
    <pageSetUpPr autoPageBreaks="0"/>
  </sheetPr>
  <dimension ref="B5:D63"/>
  <sheetViews>
    <sheetView showGridLines="0" zoomScaleNormal="100" workbookViewId="0"/>
  </sheetViews>
  <sheetFormatPr defaultRowHeight="13.5" x14ac:dyDescent="0.3"/>
  <cols>
    <col min="1" max="1" width="2.3828125" style="4" customWidth="1"/>
    <col min="2" max="2" width="12.23046875" style="4" customWidth="1"/>
    <col min="3" max="3" width="22.921875" style="4" customWidth="1"/>
    <col min="4" max="4" width="27.3828125" style="4" customWidth="1"/>
    <col min="5" max="16384" width="9.23046875" style="4"/>
  </cols>
  <sheetData>
    <row r="5" spans="2:2" x14ac:dyDescent="0.3">
      <c r="B5" s="34" t="s">
        <v>150</v>
      </c>
    </row>
    <row r="7" spans="2:2" s="11" customFormat="1" ht="15" x14ac:dyDescent="0.3">
      <c r="B7" s="3" t="s">
        <v>85</v>
      </c>
    </row>
    <row r="27" spans="2:4" ht="17.5" customHeight="1" x14ac:dyDescent="0.3"/>
    <row r="31" spans="2:4" ht="14" thickBot="1" x14ac:dyDescent="0.35">
      <c r="B31" s="3"/>
    </row>
    <row r="32" spans="2:4" ht="14" thickBot="1" x14ac:dyDescent="0.35">
      <c r="C32" s="95" t="s">
        <v>111</v>
      </c>
      <c r="D32" s="95" t="s">
        <v>157</v>
      </c>
    </row>
    <row r="33" spans="3:4" ht="17" customHeight="1" thickBot="1" x14ac:dyDescent="0.35">
      <c r="C33" s="71" t="s">
        <v>24</v>
      </c>
      <c r="D33" s="51">
        <v>1520</v>
      </c>
    </row>
    <row r="34" spans="3:4" ht="17" customHeight="1" thickBot="1" x14ac:dyDescent="0.35">
      <c r="C34" s="71" t="s">
        <v>25</v>
      </c>
      <c r="D34" s="51">
        <v>1555</v>
      </c>
    </row>
    <row r="35" spans="3:4" ht="17" customHeight="1" thickBot="1" x14ac:dyDescent="0.35">
      <c r="C35" s="71" t="s">
        <v>26</v>
      </c>
      <c r="D35" s="51">
        <v>1642</v>
      </c>
    </row>
    <row r="36" spans="3:4" ht="14" thickBot="1" x14ac:dyDescent="0.35">
      <c r="C36" s="71" t="s">
        <v>27</v>
      </c>
      <c r="D36" s="51">
        <v>1716</v>
      </c>
    </row>
    <row r="37" spans="3:4" ht="14" thickBot="1" x14ac:dyDescent="0.35">
      <c r="C37" s="71" t="s">
        <v>28</v>
      </c>
      <c r="D37" s="51">
        <v>1768</v>
      </c>
    </row>
    <row r="38" spans="3:4" ht="14" thickBot="1" x14ac:dyDescent="0.35">
      <c r="C38" s="71" t="s">
        <v>29</v>
      </c>
      <c r="D38" s="51">
        <v>1795</v>
      </c>
    </row>
    <row r="39" spans="3:4" ht="14" thickBot="1" x14ac:dyDescent="0.35">
      <c r="C39" s="71" t="s">
        <v>30</v>
      </c>
      <c r="D39" s="51">
        <v>1845</v>
      </c>
    </row>
    <row r="40" spans="3:4" ht="14" thickBot="1" x14ac:dyDescent="0.35">
      <c r="C40" s="71" t="s">
        <v>31</v>
      </c>
      <c r="D40" s="51">
        <v>1962</v>
      </c>
    </row>
    <row r="41" spans="3:4" ht="14.5" customHeight="1" thickBot="1" x14ac:dyDescent="0.35">
      <c r="C41" s="71" t="s">
        <v>32</v>
      </c>
      <c r="D41" s="51">
        <v>2041</v>
      </c>
    </row>
    <row r="42" spans="3:4" ht="14" thickBot="1" x14ac:dyDescent="0.35">
      <c r="C42" s="71" t="s">
        <v>33</v>
      </c>
      <c r="D42" s="51">
        <v>2141</v>
      </c>
    </row>
    <row r="43" spans="3:4" ht="14" thickBot="1" x14ac:dyDescent="0.35">
      <c r="C43" s="71" t="s">
        <v>34</v>
      </c>
      <c r="D43" s="51">
        <v>2236</v>
      </c>
    </row>
    <row r="44" spans="3:4" ht="14" thickBot="1" x14ac:dyDescent="0.35">
      <c r="C44" s="71" t="s">
        <v>35</v>
      </c>
      <c r="D44" s="51">
        <v>2316</v>
      </c>
    </row>
    <row r="63" ht="28.5" customHeight="1" x14ac:dyDescent="0.3"/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C04E-05D5-4215-B5FE-10F8DB7E9AFF}">
  <sheetPr>
    <pageSetUpPr autoPageBreaks="0"/>
  </sheetPr>
  <dimension ref="B5:H32"/>
  <sheetViews>
    <sheetView showGridLines="0" workbookViewId="0"/>
  </sheetViews>
  <sheetFormatPr defaultRowHeight="13.5" x14ac:dyDescent="0.3"/>
  <cols>
    <col min="1" max="1" width="2.4609375" customWidth="1"/>
    <col min="2" max="2" width="21.765625" bestFit="1" customWidth="1"/>
    <col min="3" max="3" width="25.84375" customWidth="1"/>
    <col min="4" max="4" width="19.07421875" customWidth="1"/>
    <col min="6" max="6" width="12.4609375" bestFit="1" customWidth="1"/>
    <col min="7" max="7" width="13.53515625" bestFit="1" customWidth="1"/>
  </cols>
  <sheetData>
    <row r="5" spans="2:2" x14ac:dyDescent="0.3">
      <c r="B5" s="3" t="s">
        <v>153</v>
      </c>
    </row>
    <row r="7" spans="2:2" s="9" customFormat="1" ht="15" x14ac:dyDescent="0.3">
      <c r="B7" s="3" t="s">
        <v>86</v>
      </c>
    </row>
    <row r="8" spans="2:2" ht="17" customHeight="1" x14ac:dyDescent="0.3"/>
    <row r="9" spans="2:2" ht="17" customHeight="1" x14ac:dyDescent="0.3"/>
    <row r="10" spans="2:2" ht="17" customHeight="1" x14ac:dyDescent="0.3"/>
    <row r="11" spans="2:2" ht="17" customHeight="1" x14ac:dyDescent="0.3"/>
    <row r="12" spans="2:2" ht="17" customHeight="1" x14ac:dyDescent="0.3"/>
    <row r="13" spans="2:2" ht="17" customHeight="1" x14ac:dyDescent="0.3"/>
    <row r="14" spans="2:2" ht="17" customHeight="1" x14ac:dyDescent="0.3"/>
    <row r="15" spans="2:2" ht="17" customHeight="1" x14ac:dyDescent="0.3"/>
    <row r="16" spans="2:2" ht="17" customHeight="1" x14ac:dyDescent="0.3"/>
    <row r="17" spans="3:8" ht="17" customHeight="1" x14ac:dyDescent="0.3">
      <c r="F17" s="12"/>
    </row>
    <row r="18" spans="3:8" ht="17" customHeight="1" x14ac:dyDescent="0.3"/>
    <row r="19" spans="3:8" ht="17" customHeight="1" x14ac:dyDescent="0.3"/>
    <row r="20" spans="3:8" ht="17" customHeight="1" x14ac:dyDescent="0.3"/>
    <row r="21" spans="3:8" ht="17" customHeight="1" x14ac:dyDescent="0.3"/>
    <row r="26" spans="3:8" ht="14" thickBot="1" x14ac:dyDescent="0.35"/>
    <row r="27" spans="3:8" ht="14" thickBot="1" x14ac:dyDescent="0.35">
      <c r="C27" s="94" t="s">
        <v>37</v>
      </c>
      <c r="D27" s="95" t="s">
        <v>36</v>
      </c>
      <c r="F27" s="12"/>
    </row>
    <row r="28" spans="3:8" ht="14" thickBot="1" x14ac:dyDescent="0.35">
      <c r="C28" s="18" t="s">
        <v>1</v>
      </c>
      <c r="D28" s="72">
        <v>48230207.009999998</v>
      </c>
      <c r="F28" s="90"/>
      <c r="G28" s="90"/>
      <c r="H28" s="87"/>
    </row>
    <row r="29" spans="3:8" ht="14" thickBot="1" x14ac:dyDescent="0.35">
      <c r="C29" s="18" t="s">
        <v>2</v>
      </c>
      <c r="D29" s="72">
        <v>51511717.420000002</v>
      </c>
      <c r="G29" s="90"/>
      <c r="H29" s="87"/>
    </row>
    <row r="30" spans="3:8" ht="14" thickBot="1" x14ac:dyDescent="0.35">
      <c r="C30" s="18" t="s">
        <v>3</v>
      </c>
      <c r="D30" s="72">
        <v>42178116.310000002</v>
      </c>
      <c r="F30" s="90"/>
      <c r="G30" s="90"/>
      <c r="H30" s="87"/>
    </row>
    <row r="31" spans="3:8" ht="14" thickBot="1" x14ac:dyDescent="0.35">
      <c r="C31" s="18" t="s">
        <v>4</v>
      </c>
      <c r="D31" s="72">
        <v>2709712.77</v>
      </c>
    </row>
    <row r="32" spans="3:8" ht="14" thickBot="1" x14ac:dyDescent="0.35">
      <c r="C32" s="28" t="s">
        <v>0</v>
      </c>
      <c r="D32" s="73">
        <f>SUM(D28:D31)</f>
        <v>144629753.51000002</v>
      </c>
    </row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8234-CF4B-4CCF-BEC3-B0D5FA31E283}">
  <sheetPr>
    <pageSetUpPr autoPageBreaks="0"/>
  </sheetPr>
  <dimension ref="B5:D14"/>
  <sheetViews>
    <sheetView showGridLines="0" workbookViewId="0"/>
  </sheetViews>
  <sheetFormatPr defaultRowHeight="13.5" x14ac:dyDescent="0.3"/>
  <cols>
    <col min="1" max="1" width="2.4609375" customWidth="1"/>
    <col min="2" max="2" width="27.921875" customWidth="1"/>
    <col min="3" max="3" width="25.07421875" customWidth="1"/>
    <col min="4" max="4" width="17.765625" customWidth="1"/>
  </cols>
  <sheetData>
    <row r="5" spans="2:4" x14ac:dyDescent="0.3">
      <c r="B5" s="3" t="s">
        <v>153</v>
      </c>
    </row>
    <row r="7" spans="2:4" x14ac:dyDescent="0.3">
      <c r="B7" s="3" t="s">
        <v>87</v>
      </c>
      <c r="C7" s="14"/>
      <c r="D7" s="14"/>
    </row>
    <row r="8" spans="2:4" ht="14" thickBot="1" x14ac:dyDescent="0.35">
      <c r="B8" s="3"/>
      <c r="C8" s="14"/>
      <c r="D8" s="14"/>
    </row>
    <row r="9" spans="2:4" x14ac:dyDescent="0.3">
      <c r="B9" s="92" t="s">
        <v>37</v>
      </c>
      <c r="C9" s="93" t="s">
        <v>38</v>
      </c>
      <c r="D9" s="93" t="s">
        <v>109</v>
      </c>
    </row>
    <row r="10" spans="2:4" ht="14" thickBot="1" x14ac:dyDescent="0.35">
      <c r="B10" s="16" t="s">
        <v>1</v>
      </c>
      <c r="C10" s="74">
        <v>167402518.47</v>
      </c>
      <c r="D10" s="75">
        <v>0.24867561671278604</v>
      </c>
    </row>
    <row r="11" spans="2:4" ht="14" thickBot="1" x14ac:dyDescent="0.35">
      <c r="B11" s="16" t="s">
        <v>2</v>
      </c>
      <c r="C11" s="74">
        <v>300127370.82999998</v>
      </c>
      <c r="D11" s="75">
        <v>0.4457971882037377</v>
      </c>
    </row>
    <row r="12" spans="2:4" ht="17" customHeight="1" thickBot="1" x14ac:dyDescent="0.35">
      <c r="B12" s="16" t="s">
        <v>3</v>
      </c>
      <c r="C12" s="74">
        <v>190849374.11000001</v>
      </c>
      <c r="D12" s="75">
        <v>0.2834796531243074</v>
      </c>
    </row>
    <row r="13" spans="2:4" ht="18.5" customHeight="1" thickBot="1" x14ac:dyDescent="0.35">
      <c r="B13" s="16" t="s">
        <v>4</v>
      </c>
      <c r="C13" s="74">
        <v>14841469.42</v>
      </c>
      <c r="D13" s="75">
        <v>2.2047541959168859E-2</v>
      </c>
    </row>
    <row r="14" spans="2:4" ht="14" thickBot="1" x14ac:dyDescent="0.35">
      <c r="B14" s="17" t="s">
        <v>39</v>
      </c>
      <c r="C14" s="76">
        <v>673220732.83000004</v>
      </c>
      <c r="D14" s="77">
        <v>1</v>
      </c>
    </row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D967-973B-4C92-A2CD-B4D2E709631D}">
  <sheetPr>
    <pageSetUpPr autoPageBreaks="0"/>
  </sheetPr>
  <dimension ref="B5:J21"/>
  <sheetViews>
    <sheetView showGridLines="0" workbookViewId="0"/>
  </sheetViews>
  <sheetFormatPr defaultRowHeight="13.5" x14ac:dyDescent="0.3"/>
  <cols>
    <col min="1" max="1" width="2.3828125" customWidth="1"/>
    <col min="2" max="2" width="22.3046875" bestFit="1" customWidth="1"/>
    <col min="3" max="3" width="11.3046875" customWidth="1"/>
    <col min="4" max="4" width="13.4609375" customWidth="1"/>
    <col min="5" max="5" width="12.69140625" customWidth="1"/>
    <col min="6" max="6" width="16.61328125" customWidth="1"/>
    <col min="7" max="7" width="17.15234375" customWidth="1"/>
    <col min="8" max="8" width="15.69140625" customWidth="1"/>
  </cols>
  <sheetData>
    <row r="5" spans="2:10" x14ac:dyDescent="0.3">
      <c r="B5" s="3" t="s">
        <v>154</v>
      </c>
    </row>
    <row r="6" spans="2:10" ht="19.5" x14ac:dyDescent="0.35">
      <c r="B6" s="2"/>
    </row>
    <row r="7" spans="2:10" x14ac:dyDescent="0.3">
      <c r="B7" s="3" t="s">
        <v>106</v>
      </c>
      <c r="C7" s="14"/>
      <c r="D7" s="14"/>
      <c r="E7" s="14"/>
      <c r="F7" s="14"/>
      <c r="G7" s="14"/>
      <c r="H7" s="14"/>
    </row>
    <row r="8" spans="2:10" ht="14" thickBot="1" x14ac:dyDescent="0.35">
      <c r="B8" s="3"/>
      <c r="C8" s="14"/>
      <c r="D8" s="14"/>
      <c r="E8" s="14"/>
      <c r="F8" s="14"/>
      <c r="G8" s="14"/>
      <c r="H8" s="14"/>
    </row>
    <row r="9" spans="2:10" ht="14" thickBot="1" x14ac:dyDescent="0.35">
      <c r="B9" s="106" t="s">
        <v>91</v>
      </c>
      <c r="C9" s="106"/>
      <c r="D9" s="103" t="s">
        <v>92</v>
      </c>
      <c r="E9" s="103" t="s">
        <v>93</v>
      </c>
      <c r="F9" s="103" t="s">
        <v>94</v>
      </c>
      <c r="G9" s="103" t="s">
        <v>95</v>
      </c>
      <c r="H9" s="103" t="s">
        <v>96</v>
      </c>
      <c r="J9" s="12"/>
    </row>
    <row r="10" spans="2:10" ht="14" thickBot="1" x14ac:dyDescent="0.35">
      <c r="B10" s="106"/>
      <c r="C10" s="106"/>
      <c r="D10" s="103"/>
      <c r="E10" s="103"/>
      <c r="F10" s="103"/>
      <c r="G10" s="103"/>
      <c r="H10" s="103"/>
    </row>
    <row r="11" spans="2:10" ht="14" thickBot="1" x14ac:dyDescent="0.35">
      <c r="B11" s="104" t="s">
        <v>101</v>
      </c>
      <c r="C11" s="15" t="s">
        <v>102</v>
      </c>
      <c r="D11" s="78">
        <v>717</v>
      </c>
      <c r="E11" s="78">
        <v>0</v>
      </c>
      <c r="F11" s="78">
        <v>538</v>
      </c>
      <c r="G11" s="78">
        <v>179</v>
      </c>
      <c r="H11" s="79">
        <v>0.75</v>
      </c>
    </row>
    <row r="12" spans="2:10" ht="14" thickBot="1" x14ac:dyDescent="0.35">
      <c r="B12" s="105"/>
      <c r="C12" s="15" t="s">
        <v>103</v>
      </c>
      <c r="D12" s="78">
        <v>150</v>
      </c>
      <c r="E12" s="78">
        <v>0</v>
      </c>
      <c r="F12" s="78">
        <v>94</v>
      </c>
      <c r="G12" s="78">
        <v>56</v>
      </c>
      <c r="H12" s="79">
        <v>0.627</v>
      </c>
    </row>
    <row r="13" spans="2:10" ht="14" thickBot="1" x14ac:dyDescent="0.35">
      <c r="B13" s="104" t="s">
        <v>104</v>
      </c>
      <c r="C13" s="15" t="s">
        <v>102</v>
      </c>
      <c r="D13" s="78">
        <v>550</v>
      </c>
      <c r="E13" s="78">
        <v>58</v>
      </c>
      <c r="F13" s="78">
        <v>486</v>
      </c>
      <c r="G13" s="78">
        <v>64</v>
      </c>
      <c r="H13" s="79">
        <v>0.88400000000000001</v>
      </c>
    </row>
    <row r="14" spans="2:10" ht="14" thickBot="1" x14ac:dyDescent="0.35">
      <c r="B14" s="105"/>
      <c r="C14" s="15" t="s">
        <v>103</v>
      </c>
      <c r="D14" s="78">
        <v>52</v>
      </c>
      <c r="E14" s="78">
        <v>59</v>
      </c>
      <c r="F14" s="78">
        <v>38</v>
      </c>
      <c r="G14" s="78">
        <v>14</v>
      </c>
      <c r="H14" s="79">
        <v>0.73099999999999998</v>
      </c>
    </row>
    <row r="15" spans="2:10" x14ac:dyDescent="0.3">
      <c r="B15" s="6"/>
      <c r="C15" s="6"/>
      <c r="D15" s="6"/>
      <c r="E15" s="6"/>
      <c r="F15" s="6"/>
      <c r="G15" s="6"/>
      <c r="H15" s="6"/>
    </row>
    <row r="16" spans="2:10" x14ac:dyDescent="0.3">
      <c r="B16" t="s">
        <v>158</v>
      </c>
    </row>
    <row r="17" spans="2:2" x14ac:dyDescent="0.3">
      <c r="B17" s="47"/>
    </row>
    <row r="18" spans="2:2" x14ac:dyDescent="0.3">
      <c r="B18" s="48"/>
    </row>
    <row r="19" spans="2:2" x14ac:dyDescent="0.3">
      <c r="B19" s="48"/>
    </row>
    <row r="20" spans="2:2" x14ac:dyDescent="0.3">
      <c r="B20" s="48"/>
    </row>
    <row r="21" spans="2:2" x14ac:dyDescent="0.3">
      <c r="B21" s="47"/>
    </row>
  </sheetData>
  <mergeCells count="8">
    <mergeCell ref="F9:F10"/>
    <mergeCell ref="G9:G10"/>
    <mergeCell ref="H9:H10"/>
    <mergeCell ref="B13:B14"/>
    <mergeCell ref="B11:B12"/>
    <mergeCell ref="B9:C10"/>
    <mergeCell ref="D9:D10"/>
    <mergeCell ref="E9:E10"/>
  </mergeCell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BC60-709D-4453-919E-2F30EF498DC0}">
  <sheetPr>
    <pageSetUpPr autoPageBreaks="0"/>
  </sheetPr>
  <dimension ref="B5:H15"/>
  <sheetViews>
    <sheetView showGridLines="0" workbookViewId="0"/>
  </sheetViews>
  <sheetFormatPr defaultRowHeight="13.5" x14ac:dyDescent="0.3"/>
  <cols>
    <col min="1" max="1" width="2.3828125" customWidth="1"/>
    <col min="3" max="3" width="11" customWidth="1"/>
    <col min="4" max="4" width="15.3828125" customWidth="1"/>
    <col min="5" max="5" width="14" customWidth="1"/>
    <col min="6" max="6" width="13.61328125" customWidth="1"/>
    <col min="7" max="7" width="24.765625" customWidth="1"/>
  </cols>
  <sheetData>
    <row r="5" spans="2:8" x14ac:dyDescent="0.3">
      <c r="B5" s="3" t="s">
        <v>154</v>
      </c>
    </row>
    <row r="7" spans="2:8" x14ac:dyDescent="0.3">
      <c r="B7" s="3" t="s">
        <v>107</v>
      </c>
      <c r="C7" s="14"/>
      <c r="D7" s="14"/>
      <c r="E7" s="14"/>
      <c r="F7" s="14"/>
      <c r="G7" s="14"/>
    </row>
    <row r="8" spans="2:8" ht="14" thickBot="1" x14ac:dyDescent="0.35">
      <c r="B8" s="3"/>
      <c r="C8" s="14"/>
      <c r="D8" s="14"/>
      <c r="E8" s="14"/>
      <c r="F8" s="14"/>
      <c r="G8" s="14"/>
    </row>
    <row r="9" spans="2:8" ht="14" thickBot="1" x14ac:dyDescent="0.35">
      <c r="B9" s="106" t="s">
        <v>91</v>
      </c>
      <c r="C9" s="106"/>
      <c r="D9" s="103" t="s">
        <v>97</v>
      </c>
      <c r="E9" s="103" t="s">
        <v>98</v>
      </c>
      <c r="F9" s="103" t="s">
        <v>99</v>
      </c>
      <c r="G9" s="103" t="s">
        <v>100</v>
      </c>
      <c r="H9" s="12"/>
    </row>
    <row r="10" spans="2:8" ht="14" thickBot="1" x14ac:dyDescent="0.35">
      <c r="B10" s="106"/>
      <c r="C10" s="106"/>
      <c r="D10" s="103"/>
      <c r="E10" s="103"/>
      <c r="F10" s="103"/>
      <c r="G10" s="103"/>
    </row>
    <row r="11" spans="2:8" ht="14" thickBot="1" x14ac:dyDescent="0.35">
      <c r="B11" s="107" t="s">
        <v>101</v>
      </c>
      <c r="C11" s="15" t="s">
        <v>102</v>
      </c>
      <c r="D11" s="80">
        <v>307067</v>
      </c>
      <c r="E11" s="80">
        <v>125256</v>
      </c>
      <c r="F11" s="80">
        <v>432323</v>
      </c>
      <c r="G11" s="80">
        <v>85165</v>
      </c>
    </row>
    <row r="12" spans="2:8" ht="14" thickBot="1" x14ac:dyDescent="0.35">
      <c r="B12" s="107"/>
      <c r="C12" s="15" t="s">
        <v>103</v>
      </c>
      <c r="D12" s="80">
        <v>98083</v>
      </c>
      <c r="E12" s="80">
        <v>76217</v>
      </c>
      <c r="F12" s="80">
        <v>174300</v>
      </c>
      <c r="G12" s="80">
        <v>2832</v>
      </c>
    </row>
    <row r="13" spans="2:8" ht="14" thickBot="1" x14ac:dyDescent="0.35">
      <c r="B13" s="107" t="s">
        <v>104</v>
      </c>
      <c r="C13" s="15" t="s">
        <v>102</v>
      </c>
      <c r="D13" s="80">
        <v>50367</v>
      </c>
      <c r="E13" s="80">
        <v>52398</v>
      </c>
      <c r="F13" s="80">
        <v>102765</v>
      </c>
      <c r="G13" s="80">
        <v>5573</v>
      </c>
    </row>
    <row r="14" spans="2:8" ht="14" thickBot="1" x14ac:dyDescent="0.35">
      <c r="B14" s="107"/>
      <c r="C14" s="15" t="s">
        <v>103</v>
      </c>
      <c r="D14" s="80">
        <v>1610</v>
      </c>
      <c r="E14" s="80">
        <v>1745</v>
      </c>
      <c r="F14" s="80">
        <v>3355</v>
      </c>
      <c r="G14" s="80">
        <v>0</v>
      </c>
    </row>
    <row r="15" spans="2:8" ht="14" thickBot="1" x14ac:dyDescent="0.35">
      <c r="B15" s="108" t="s">
        <v>105</v>
      </c>
      <c r="C15" s="108"/>
      <c r="D15" s="81">
        <v>457127</v>
      </c>
      <c r="E15" s="81">
        <v>255616</v>
      </c>
      <c r="F15" s="81">
        <v>712743</v>
      </c>
      <c r="G15" s="81">
        <v>93570</v>
      </c>
    </row>
  </sheetData>
  <mergeCells count="8">
    <mergeCell ref="F9:F10"/>
    <mergeCell ref="G9:G10"/>
    <mergeCell ref="B11:B12"/>
    <mergeCell ref="B13:B14"/>
    <mergeCell ref="B15:C15"/>
    <mergeCell ref="B9:C10"/>
    <mergeCell ref="D9:D10"/>
    <mergeCell ref="E9:E10"/>
  </mergeCells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2E68B-ED47-4064-A410-50EE14250290}">
  <sheetPr>
    <pageSetUpPr autoPageBreaks="0"/>
  </sheetPr>
  <dimension ref="B5:G31"/>
  <sheetViews>
    <sheetView showGridLines="0" workbookViewId="0"/>
  </sheetViews>
  <sheetFormatPr defaultRowHeight="13.5" x14ac:dyDescent="0.3"/>
  <cols>
    <col min="1" max="1" width="2.3828125" customWidth="1"/>
    <col min="2" max="2" width="32.3828125" customWidth="1"/>
    <col min="3" max="3" width="17.84375" bestFit="1" customWidth="1"/>
    <col min="4" max="4" width="15.3046875" customWidth="1"/>
  </cols>
  <sheetData>
    <row r="5" spans="2:7" x14ac:dyDescent="0.3">
      <c r="B5" s="3" t="s">
        <v>155</v>
      </c>
    </row>
    <row r="7" spans="2:7" x14ac:dyDescent="0.3">
      <c r="B7" s="3" t="s">
        <v>108</v>
      </c>
      <c r="C7" s="14"/>
      <c r="D7" s="12"/>
      <c r="E7" s="14"/>
    </row>
    <row r="8" spans="2:7" ht="14" thickBot="1" x14ac:dyDescent="0.35">
      <c r="B8" s="3"/>
      <c r="C8" s="14"/>
      <c r="D8" s="12"/>
      <c r="E8" s="14"/>
    </row>
    <row r="9" spans="2:7" ht="14" thickBot="1" x14ac:dyDescent="0.35">
      <c r="B9" s="1"/>
      <c r="C9" s="91" t="s">
        <v>73</v>
      </c>
      <c r="D9" s="91" t="s">
        <v>66</v>
      </c>
      <c r="E9" s="91" t="s">
        <v>40</v>
      </c>
      <c r="F9" s="6"/>
      <c r="G9" s="6"/>
    </row>
    <row r="10" spans="2:7" ht="14" thickBot="1" x14ac:dyDescent="0.35">
      <c r="B10" s="60" t="s">
        <v>41</v>
      </c>
      <c r="C10" s="82">
        <v>14904</v>
      </c>
      <c r="D10" s="82">
        <v>14841</v>
      </c>
      <c r="E10" s="83" t="str">
        <f>"-"&amp;TEXT(C10-D10,0)</f>
        <v>-63</v>
      </c>
    </row>
    <row r="11" spans="2:7" ht="14" thickBot="1" x14ac:dyDescent="0.35">
      <c r="B11" s="60" t="s">
        <v>42</v>
      </c>
      <c r="C11" s="84">
        <v>0.96</v>
      </c>
      <c r="D11" s="84">
        <v>0.98499999999999999</v>
      </c>
      <c r="E11" s="83" t="str">
        <f>"+"&amp;TEXT((D11-C11)*100,0)&amp;"%"</f>
        <v>+3%</v>
      </c>
    </row>
    <row r="12" spans="2:7" ht="14" thickBot="1" x14ac:dyDescent="0.35">
      <c r="B12" s="60" t="s">
        <v>43</v>
      </c>
      <c r="C12" s="82">
        <v>32738</v>
      </c>
      <c r="D12" s="82">
        <v>17738</v>
      </c>
      <c r="E12" s="85" t="str">
        <f>"-"&amp;TEXT(C12-D12,"0,0")</f>
        <v>-15,000</v>
      </c>
    </row>
    <row r="13" spans="2:7" ht="14" thickBot="1" x14ac:dyDescent="0.35">
      <c r="B13" s="60" t="s">
        <v>44</v>
      </c>
      <c r="C13" s="82">
        <v>3434</v>
      </c>
      <c r="D13" s="82">
        <v>10029</v>
      </c>
      <c r="E13" s="83" t="str">
        <f>"+"&amp;TEXT(D13-C13,"0,0")</f>
        <v>+6,595</v>
      </c>
    </row>
    <row r="14" spans="2:7" ht="14" thickBot="1" x14ac:dyDescent="0.35">
      <c r="B14" s="60" t="s">
        <v>47</v>
      </c>
      <c r="C14" s="84">
        <v>0.77</v>
      </c>
      <c r="D14" s="84">
        <v>0.98499999999999999</v>
      </c>
      <c r="E14" s="83" t="str">
        <f>"+"&amp;TEXT((D14-C14)*100,0)&amp;"%"</f>
        <v>+22%</v>
      </c>
    </row>
    <row r="15" spans="2:7" ht="14" thickBot="1" x14ac:dyDescent="0.35">
      <c r="B15" s="60" t="s">
        <v>45</v>
      </c>
      <c r="C15" s="82">
        <v>285799</v>
      </c>
      <c r="D15" s="82">
        <v>317896</v>
      </c>
      <c r="E15" s="83" t="str">
        <f>"+"&amp;TEXT(D15-C15,"0,0")</f>
        <v>+32,097</v>
      </c>
    </row>
    <row r="16" spans="2:7" ht="14" thickBot="1" x14ac:dyDescent="0.35">
      <c r="B16" s="60" t="s">
        <v>46</v>
      </c>
      <c r="C16" s="84">
        <v>0.97</v>
      </c>
      <c r="D16" s="84">
        <v>0.98099999999999998</v>
      </c>
      <c r="E16" s="83" t="str">
        <f>"+"&amp;TEXT((D16-C16)*100,0)&amp;"%"</f>
        <v>+1%</v>
      </c>
    </row>
    <row r="31" spans="4:4" x14ac:dyDescent="0.3">
      <c r="D31" t="s">
        <v>74</v>
      </c>
    </row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ignoredErrors>
    <ignoredError sqref="E14:E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39FF-38BF-4834-BC00-A533A4C65887}">
  <sheetPr>
    <pageSetUpPr autoPageBreaks="0"/>
  </sheetPr>
  <dimension ref="B2:G48"/>
  <sheetViews>
    <sheetView showGridLines="0" zoomScaleNormal="100" workbookViewId="0"/>
  </sheetViews>
  <sheetFormatPr defaultRowHeight="13.5" x14ac:dyDescent="0.3"/>
  <cols>
    <col min="1" max="1" width="2.3828125" customWidth="1"/>
    <col min="2" max="2" width="10" bestFit="1" customWidth="1"/>
    <col min="3" max="3" width="14.15234375" bestFit="1" customWidth="1"/>
    <col min="4" max="4" width="10.3828125" bestFit="1" customWidth="1"/>
  </cols>
  <sheetData>
    <row r="2" spans="2:5" x14ac:dyDescent="0.3">
      <c r="B2" s="7"/>
    </row>
    <row r="3" spans="2:5" x14ac:dyDescent="0.3">
      <c r="C3" s="7"/>
      <c r="D3" s="7"/>
    </row>
    <row r="4" spans="2:5" x14ac:dyDescent="0.3">
      <c r="B4" s="8"/>
    </row>
    <row r="5" spans="2:5" x14ac:dyDescent="0.3">
      <c r="B5" s="34" t="s">
        <v>150</v>
      </c>
      <c r="E5" s="12"/>
    </row>
    <row r="7" spans="2:5" x14ac:dyDescent="0.3">
      <c r="B7" s="34" t="s">
        <v>139</v>
      </c>
    </row>
    <row r="9" spans="2:5" x14ac:dyDescent="0.3">
      <c r="C9" s="7"/>
      <c r="D9" s="7"/>
    </row>
    <row r="10" spans="2:5" x14ac:dyDescent="0.3">
      <c r="B10" s="8"/>
    </row>
    <row r="11" spans="2:5" x14ac:dyDescent="0.3">
      <c r="B11" s="8"/>
    </row>
    <row r="13" spans="2:5" x14ac:dyDescent="0.3">
      <c r="B13" s="7"/>
    </row>
    <row r="14" spans="2:5" x14ac:dyDescent="0.3">
      <c r="C14" s="7"/>
      <c r="D14" s="7"/>
    </row>
    <row r="15" spans="2:5" x14ac:dyDescent="0.3">
      <c r="B15" s="8"/>
    </row>
    <row r="16" spans="2:5" x14ac:dyDescent="0.3">
      <c r="B16" s="8"/>
    </row>
    <row r="18" spans="2:4" x14ac:dyDescent="0.3">
      <c r="B18" s="7"/>
    </row>
    <row r="19" spans="2:4" x14ac:dyDescent="0.3">
      <c r="C19" s="7"/>
      <c r="D19" s="7"/>
    </row>
    <row r="20" spans="2:4" x14ac:dyDescent="0.3">
      <c r="B20" s="8"/>
    </row>
    <row r="21" spans="2:4" x14ac:dyDescent="0.3">
      <c r="B21" s="8"/>
    </row>
    <row r="22" spans="2:4" x14ac:dyDescent="0.3">
      <c r="B22" s="8"/>
    </row>
    <row r="23" spans="2:4" x14ac:dyDescent="0.3">
      <c r="B23" s="8"/>
    </row>
    <row r="24" spans="2:4" x14ac:dyDescent="0.3">
      <c r="B24" s="8"/>
    </row>
    <row r="25" spans="2:4" x14ac:dyDescent="0.3">
      <c r="B25" s="8"/>
    </row>
    <row r="26" spans="2:4" x14ac:dyDescent="0.3">
      <c r="B26" s="8"/>
    </row>
    <row r="27" spans="2:4" x14ac:dyDescent="0.3">
      <c r="B27" s="8"/>
    </row>
    <row r="28" spans="2:4" x14ac:dyDescent="0.3">
      <c r="B28" s="8"/>
    </row>
    <row r="29" spans="2:4" x14ac:dyDescent="0.3">
      <c r="B29" s="8"/>
    </row>
    <row r="30" spans="2:4" x14ac:dyDescent="0.3">
      <c r="B30" s="8"/>
    </row>
    <row r="31" spans="2:4" ht="14" thickBot="1" x14ac:dyDescent="0.35"/>
    <row r="32" spans="2:4" ht="14" thickBot="1" x14ac:dyDescent="0.35">
      <c r="B32" s="96" t="s">
        <v>138</v>
      </c>
      <c r="C32" s="101"/>
      <c r="D32" s="101"/>
    </row>
    <row r="33" spans="2:7" ht="14" thickBot="1" x14ac:dyDescent="0.35">
      <c r="B33" s="97" t="s">
        <v>111</v>
      </c>
      <c r="C33" s="95" t="s">
        <v>73</v>
      </c>
      <c r="D33" s="95" t="s">
        <v>66</v>
      </c>
    </row>
    <row r="34" spans="2:7" ht="14" thickBot="1" x14ac:dyDescent="0.35">
      <c r="B34" s="19" t="s">
        <v>126</v>
      </c>
      <c r="C34" s="29">
        <v>1110</v>
      </c>
      <c r="D34" s="29">
        <v>930</v>
      </c>
      <c r="F34" s="86"/>
      <c r="G34" s="86"/>
    </row>
    <row r="35" spans="2:7" ht="14" thickBot="1" x14ac:dyDescent="0.35">
      <c r="B35" s="19" t="s">
        <v>127</v>
      </c>
      <c r="C35" s="29">
        <v>1042</v>
      </c>
      <c r="D35" s="29">
        <v>755</v>
      </c>
    </row>
    <row r="36" spans="2:7" ht="14" thickBot="1" x14ac:dyDescent="0.35">
      <c r="B36" s="19" t="s">
        <v>128</v>
      </c>
      <c r="C36" s="29">
        <v>979</v>
      </c>
      <c r="D36" s="29">
        <v>776</v>
      </c>
    </row>
    <row r="37" spans="2:7" ht="14" thickBot="1" x14ac:dyDescent="0.35">
      <c r="B37" s="19" t="s">
        <v>129</v>
      </c>
      <c r="C37" s="29">
        <v>1018</v>
      </c>
      <c r="D37" s="29">
        <v>1060</v>
      </c>
    </row>
    <row r="38" spans="2:7" ht="14" thickBot="1" x14ac:dyDescent="0.35">
      <c r="B38" s="19" t="s">
        <v>130</v>
      </c>
      <c r="C38" s="29">
        <v>1119</v>
      </c>
      <c r="D38" s="29">
        <v>1015</v>
      </c>
    </row>
    <row r="39" spans="2:7" ht="14" thickBot="1" x14ac:dyDescent="0.35">
      <c r="B39" s="19" t="s">
        <v>131</v>
      </c>
      <c r="C39" s="29">
        <v>1054</v>
      </c>
      <c r="D39" s="29">
        <v>1011</v>
      </c>
    </row>
    <row r="40" spans="2:7" ht="14" thickBot="1" x14ac:dyDescent="0.35">
      <c r="B40" s="19" t="s">
        <v>132</v>
      </c>
      <c r="C40" s="29">
        <v>1334</v>
      </c>
      <c r="D40" s="29">
        <v>1766</v>
      </c>
    </row>
    <row r="41" spans="2:7" ht="14" thickBot="1" x14ac:dyDescent="0.35">
      <c r="B41" s="19" t="s">
        <v>133</v>
      </c>
      <c r="C41" s="29">
        <v>1320</v>
      </c>
      <c r="D41" s="29">
        <v>1644</v>
      </c>
    </row>
    <row r="42" spans="2:7" ht="14" thickBot="1" x14ac:dyDescent="0.35">
      <c r="B42" s="19" t="s">
        <v>134</v>
      </c>
      <c r="C42" s="29">
        <v>1236</v>
      </c>
      <c r="D42" s="29">
        <v>1343</v>
      </c>
    </row>
    <row r="43" spans="2:7" ht="14" thickBot="1" x14ac:dyDescent="0.35">
      <c r="B43" s="19" t="s">
        <v>135</v>
      </c>
      <c r="C43" s="29">
        <v>1238</v>
      </c>
      <c r="D43" s="29">
        <v>1489</v>
      </c>
      <c r="E43" s="87"/>
    </row>
    <row r="44" spans="2:7" ht="14" thickBot="1" x14ac:dyDescent="0.35">
      <c r="B44" s="19" t="s">
        <v>136</v>
      </c>
      <c r="C44" s="29">
        <v>1433</v>
      </c>
      <c r="D44" s="29">
        <v>1637</v>
      </c>
      <c r="E44" s="87"/>
    </row>
    <row r="45" spans="2:7" ht="14" thickBot="1" x14ac:dyDescent="0.35">
      <c r="B45" s="19" t="s">
        <v>137</v>
      </c>
      <c r="C45" s="29">
        <v>1267</v>
      </c>
      <c r="D45" s="29">
        <v>1917</v>
      </c>
      <c r="E45" s="87"/>
    </row>
    <row r="46" spans="2:7" ht="14" thickBot="1" x14ac:dyDescent="0.35">
      <c r="B46" s="28" t="s">
        <v>67</v>
      </c>
      <c r="C46" s="30">
        <f>SUM(C34:C45)</f>
        <v>14150</v>
      </c>
      <c r="D46" s="30">
        <f>SUM(D34:D45)</f>
        <v>15343</v>
      </c>
      <c r="E46" s="12"/>
    </row>
    <row r="48" spans="2:7" x14ac:dyDescent="0.3">
      <c r="C48" s="86"/>
      <c r="D48" s="86"/>
    </row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CC48-3CD0-46CA-A715-766E53D931C1}">
  <sheetPr>
    <pageSetUpPr autoPageBreaks="0"/>
  </sheetPr>
  <dimension ref="B5:J70"/>
  <sheetViews>
    <sheetView showGridLines="0" zoomScaleNormal="100" workbookViewId="0"/>
  </sheetViews>
  <sheetFormatPr defaultRowHeight="13.5" x14ac:dyDescent="0.3"/>
  <cols>
    <col min="1" max="1" width="2.3828125" customWidth="1"/>
    <col min="2" max="2" width="12.23046875" customWidth="1"/>
    <col min="3" max="3" width="14.15234375" bestFit="1" customWidth="1"/>
    <col min="4" max="4" width="13" bestFit="1" customWidth="1"/>
  </cols>
  <sheetData>
    <row r="5" spans="2:10" x14ac:dyDescent="0.3">
      <c r="B5" s="34" t="s">
        <v>150</v>
      </c>
      <c r="D5" s="12"/>
    </row>
    <row r="6" spans="2:10" x14ac:dyDescent="0.3">
      <c r="D6" s="12"/>
    </row>
    <row r="7" spans="2:10" x14ac:dyDescent="0.3">
      <c r="B7" s="34" t="s">
        <v>140</v>
      </c>
    </row>
    <row r="9" spans="2:10" x14ac:dyDescent="0.3">
      <c r="J9" s="12"/>
    </row>
    <row r="31" spans="2:4" ht="14" thickBot="1" x14ac:dyDescent="0.35"/>
    <row r="32" spans="2:4" ht="14" thickBot="1" x14ac:dyDescent="0.35">
      <c r="B32" s="96" t="s">
        <v>84</v>
      </c>
      <c r="C32" s="96"/>
      <c r="D32" s="96"/>
    </row>
    <row r="33" spans="2:5" ht="14" thickBot="1" x14ac:dyDescent="0.35">
      <c r="B33" s="94" t="s">
        <v>111</v>
      </c>
      <c r="C33" s="95" t="s">
        <v>73</v>
      </c>
      <c r="D33" s="95" t="s">
        <v>66</v>
      </c>
      <c r="E33" s="12"/>
    </row>
    <row r="34" spans="2:5" ht="14" thickBot="1" x14ac:dyDescent="0.35">
      <c r="B34" s="19" t="s">
        <v>126</v>
      </c>
      <c r="C34" s="31">
        <v>958</v>
      </c>
      <c r="D34" s="31">
        <v>806</v>
      </c>
    </row>
    <row r="35" spans="2:5" ht="14" thickBot="1" x14ac:dyDescent="0.35">
      <c r="B35" s="19" t="s">
        <v>127</v>
      </c>
      <c r="C35" s="31">
        <v>892</v>
      </c>
      <c r="D35" s="31">
        <v>587</v>
      </c>
    </row>
    <row r="36" spans="2:5" ht="14" thickBot="1" x14ac:dyDescent="0.35">
      <c r="B36" s="19" t="s">
        <v>128</v>
      </c>
      <c r="C36" s="31">
        <v>1016</v>
      </c>
      <c r="D36" s="31">
        <v>732</v>
      </c>
    </row>
    <row r="37" spans="2:5" ht="14" thickBot="1" x14ac:dyDescent="0.35">
      <c r="B37" s="19" t="s">
        <v>129</v>
      </c>
      <c r="C37" s="31">
        <v>1007</v>
      </c>
      <c r="D37" s="31">
        <v>844</v>
      </c>
    </row>
    <row r="38" spans="2:5" ht="14" thickBot="1" x14ac:dyDescent="0.35">
      <c r="B38" s="19" t="s">
        <v>130</v>
      </c>
      <c r="C38" s="31">
        <v>975</v>
      </c>
      <c r="D38" s="31">
        <v>741</v>
      </c>
    </row>
    <row r="39" spans="2:5" ht="14" thickBot="1" x14ac:dyDescent="0.35">
      <c r="B39" s="19" t="s">
        <v>131</v>
      </c>
      <c r="C39" s="31">
        <v>869</v>
      </c>
      <c r="D39" s="31">
        <v>831</v>
      </c>
    </row>
    <row r="40" spans="2:5" ht="14" thickBot="1" x14ac:dyDescent="0.35">
      <c r="B40" s="19" t="s">
        <v>132</v>
      </c>
      <c r="C40" s="31">
        <v>1131</v>
      </c>
      <c r="D40" s="31">
        <v>1204</v>
      </c>
    </row>
    <row r="41" spans="2:5" ht="14" thickBot="1" x14ac:dyDescent="0.35">
      <c r="B41" s="19" t="s">
        <v>133</v>
      </c>
      <c r="C41" s="31">
        <v>1203</v>
      </c>
      <c r="D41" s="31">
        <v>1445</v>
      </c>
    </row>
    <row r="42" spans="2:5" ht="14" thickBot="1" x14ac:dyDescent="0.35">
      <c r="B42" s="19" t="s">
        <v>134</v>
      </c>
      <c r="C42" s="31">
        <v>1063</v>
      </c>
      <c r="D42" s="31">
        <v>1036</v>
      </c>
    </row>
    <row r="43" spans="2:5" ht="14" thickBot="1" x14ac:dyDescent="0.35">
      <c r="B43" s="19" t="s">
        <v>135</v>
      </c>
      <c r="C43" s="31">
        <v>1028</v>
      </c>
      <c r="D43" s="31">
        <v>946</v>
      </c>
    </row>
    <row r="44" spans="2:5" ht="14" thickBot="1" x14ac:dyDescent="0.35">
      <c r="B44" s="19" t="s">
        <v>136</v>
      </c>
      <c r="C44" s="31">
        <v>1181</v>
      </c>
      <c r="D44" s="31">
        <v>1080</v>
      </c>
    </row>
    <row r="45" spans="2:5" ht="14" thickBot="1" x14ac:dyDescent="0.35">
      <c r="B45" s="19" t="s">
        <v>137</v>
      </c>
      <c r="C45" s="31">
        <v>976</v>
      </c>
      <c r="D45" s="31">
        <v>1334</v>
      </c>
    </row>
    <row r="46" spans="2:5" ht="14" thickBot="1" x14ac:dyDescent="0.35">
      <c r="B46" s="55" t="s">
        <v>0</v>
      </c>
      <c r="C46" s="32">
        <f>SUM(C34:C45)</f>
        <v>12299</v>
      </c>
      <c r="D46" s="32">
        <v>11586</v>
      </c>
      <c r="E46" s="12"/>
    </row>
    <row r="57" spans="2:4" x14ac:dyDescent="0.3">
      <c r="B57" s="7"/>
    </row>
    <row r="58" spans="2:4" x14ac:dyDescent="0.3">
      <c r="B58" s="7"/>
      <c r="C58" s="7"/>
      <c r="D58" s="7"/>
    </row>
    <row r="59" spans="2:4" x14ac:dyDescent="0.3">
      <c r="B59" s="8"/>
    </row>
    <row r="60" spans="2:4" x14ac:dyDescent="0.3">
      <c r="B60" s="8"/>
    </row>
    <row r="61" spans="2:4" x14ac:dyDescent="0.3">
      <c r="B61" s="8"/>
    </row>
    <row r="62" spans="2:4" x14ac:dyDescent="0.3">
      <c r="B62" s="8"/>
    </row>
    <row r="63" spans="2:4" x14ac:dyDescent="0.3">
      <c r="B63" s="8"/>
    </row>
    <row r="64" spans="2:4" x14ac:dyDescent="0.3">
      <c r="B64" s="8"/>
    </row>
    <row r="65" spans="2:2" x14ac:dyDescent="0.3">
      <c r="B65" s="8"/>
    </row>
    <row r="66" spans="2:2" x14ac:dyDescent="0.3">
      <c r="B66" s="8"/>
    </row>
    <row r="67" spans="2:2" x14ac:dyDescent="0.3">
      <c r="B67" s="8"/>
    </row>
    <row r="68" spans="2:2" x14ac:dyDescent="0.3">
      <c r="B68" s="8"/>
    </row>
    <row r="69" spans="2:2" x14ac:dyDescent="0.3">
      <c r="B69" s="8"/>
    </row>
    <row r="70" spans="2:2" x14ac:dyDescent="0.3">
      <c r="B70" s="8"/>
    </row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2E6C8-F5B4-40FA-B88D-7689386902CC}">
  <sheetPr>
    <pageSetUpPr autoPageBreaks="0"/>
  </sheetPr>
  <dimension ref="B5:H63"/>
  <sheetViews>
    <sheetView showGridLines="0" zoomScaleNormal="100" workbookViewId="0"/>
  </sheetViews>
  <sheetFormatPr defaultRowHeight="13.5" x14ac:dyDescent="0.3"/>
  <cols>
    <col min="1" max="1" width="2.3828125" style="4" customWidth="1"/>
    <col min="2" max="2" width="14.61328125" style="4" customWidth="1"/>
    <col min="3" max="3" width="16.23046875" style="4" customWidth="1"/>
    <col min="4" max="4" width="14.53515625" style="4" customWidth="1"/>
    <col min="5" max="5" width="13.15234375" style="4" customWidth="1"/>
    <col min="6" max="16384" width="9.23046875" style="4"/>
  </cols>
  <sheetData>
    <row r="5" spans="2:6" x14ac:dyDescent="0.3">
      <c r="B5" s="34" t="s">
        <v>150</v>
      </c>
    </row>
    <row r="7" spans="2:6" x14ac:dyDescent="0.3">
      <c r="B7" s="5" t="s">
        <v>152</v>
      </c>
      <c r="F7" s="13"/>
    </row>
    <row r="18" spans="2:8" x14ac:dyDescent="0.3">
      <c r="H18" s="13"/>
    </row>
    <row r="27" spans="2:8" ht="17.5" customHeight="1" x14ac:dyDescent="0.3"/>
    <row r="31" spans="2:8" x14ac:dyDescent="0.3">
      <c r="E31" s="13"/>
    </row>
    <row r="32" spans="2:8" ht="14" thickBot="1" x14ac:dyDescent="0.35">
      <c r="B32" s="5"/>
    </row>
    <row r="33" spans="2:7" ht="17" customHeight="1" thickBot="1" x14ac:dyDescent="0.35">
      <c r="B33" s="100" t="s">
        <v>64</v>
      </c>
      <c r="C33" s="91" t="s">
        <v>84</v>
      </c>
      <c r="D33" s="91" t="s">
        <v>109</v>
      </c>
      <c r="F33"/>
      <c r="G33"/>
    </row>
    <row r="34" spans="2:7" ht="17" customHeight="1" thickBot="1" x14ac:dyDescent="0.35">
      <c r="B34" s="49" t="s">
        <v>7</v>
      </c>
      <c r="C34" s="51">
        <v>54217</v>
      </c>
      <c r="D34" s="52">
        <f>C34/$C$38</f>
        <v>0.6207792802592258</v>
      </c>
      <c r="F34"/>
      <c r="G34"/>
    </row>
    <row r="35" spans="2:7" ht="17" customHeight="1" thickBot="1" x14ac:dyDescent="0.35">
      <c r="B35" s="49" t="s">
        <v>2</v>
      </c>
      <c r="C35" s="51">
        <v>12339</v>
      </c>
      <c r="D35" s="52">
        <f>C35/$C$38</f>
        <v>0.14128032792516346</v>
      </c>
      <c r="F35"/>
      <c r="G35"/>
    </row>
    <row r="36" spans="2:7" ht="14" thickBot="1" x14ac:dyDescent="0.35">
      <c r="B36" s="49" t="s">
        <v>8</v>
      </c>
      <c r="C36" s="51">
        <v>11837</v>
      </c>
      <c r="D36" s="52">
        <f>C36/$C$38</f>
        <v>0.13553247764406837</v>
      </c>
      <c r="F36"/>
      <c r="G36"/>
    </row>
    <row r="37" spans="2:7" ht="14" thickBot="1" x14ac:dyDescent="0.35">
      <c r="B37" s="49" t="s">
        <v>4</v>
      </c>
      <c r="C37" s="51">
        <v>8944</v>
      </c>
      <c r="D37" s="52">
        <f>C37/$C$38</f>
        <v>0.10240791417154242</v>
      </c>
      <c r="F37"/>
      <c r="G37"/>
    </row>
    <row r="38" spans="2:7" ht="14" thickBot="1" x14ac:dyDescent="0.35">
      <c r="B38" s="50" t="s">
        <v>67</v>
      </c>
      <c r="C38" s="53">
        <f>SUM(C34:C37)</f>
        <v>87337</v>
      </c>
      <c r="D38" s="54">
        <f>C38/$C$38</f>
        <v>1</v>
      </c>
    </row>
    <row r="40" spans="2:7" x14ac:dyDescent="0.3">
      <c r="B40" s="26" t="s">
        <v>147</v>
      </c>
      <c r="C40" s="26"/>
    </row>
    <row r="41" spans="2:7" ht="14.5" customHeight="1" x14ac:dyDescent="0.3">
      <c r="B41" s="26" t="s">
        <v>148</v>
      </c>
      <c r="C41" s="26"/>
    </row>
    <row r="63" ht="28.5" customHeight="1" x14ac:dyDescent="0.3"/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DF6D7-946D-4F08-AD88-5D3896309C46}">
  <sheetPr>
    <pageSetUpPr autoPageBreaks="0"/>
  </sheetPr>
  <dimension ref="B5:J62"/>
  <sheetViews>
    <sheetView showGridLines="0" zoomScaleNormal="100" workbookViewId="0"/>
  </sheetViews>
  <sheetFormatPr defaultRowHeight="13.5" x14ac:dyDescent="0.3"/>
  <cols>
    <col min="1" max="1" width="2.3828125" style="4" customWidth="1"/>
    <col min="2" max="2" width="9.4609375" style="4" customWidth="1"/>
    <col min="3" max="3" width="15.69140625" style="4" customWidth="1"/>
    <col min="4" max="4" width="12.84375" style="4" customWidth="1"/>
    <col min="5" max="5" width="12" style="4" customWidth="1"/>
    <col min="6" max="6" width="13.765625" style="4" customWidth="1"/>
    <col min="7" max="7" width="15" style="4" customWidth="1"/>
    <col min="8" max="8" width="16.3828125" style="4" customWidth="1"/>
    <col min="9" max="16384" width="9.23046875" style="4"/>
  </cols>
  <sheetData>
    <row r="5" spans="2:2" x14ac:dyDescent="0.3">
      <c r="B5" s="34" t="s">
        <v>150</v>
      </c>
    </row>
    <row r="7" spans="2:2" s="11" customFormat="1" ht="15" x14ac:dyDescent="0.3">
      <c r="B7" s="3" t="s">
        <v>143</v>
      </c>
    </row>
    <row r="27" spans="2:2" ht="17.5" customHeight="1" x14ac:dyDescent="0.3"/>
    <row r="32" spans="2:2" ht="14" thickBot="1" x14ac:dyDescent="0.35">
      <c r="B32" s="3"/>
    </row>
    <row r="33" spans="3:10" ht="17" customHeight="1" thickBot="1" x14ac:dyDescent="0.35">
      <c r="C33" s="94" t="s">
        <v>112</v>
      </c>
      <c r="D33" s="95" t="s">
        <v>7</v>
      </c>
      <c r="E33" s="95" t="s">
        <v>2</v>
      </c>
      <c r="F33" s="95" t="s">
        <v>8</v>
      </c>
      <c r="G33" s="95" t="s">
        <v>4</v>
      </c>
      <c r="H33" s="95" t="s">
        <v>156</v>
      </c>
    </row>
    <row r="34" spans="3:10" ht="17" customHeight="1" thickBot="1" x14ac:dyDescent="0.35">
      <c r="C34" s="49" t="s">
        <v>68</v>
      </c>
      <c r="D34" s="29">
        <v>10811</v>
      </c>
      <c r="E34" s="29">
        <v>6380</v>
      </c>
      <c r="F34" s="31">
        <v>3655</v>
      </c>
      <c r="G34" s="31">
        <v>4844</v>
      </c>
      <c r="H34" s="32">
        <f t="shared" ref="H34:H40" si="0">SUM(D34:G34)</f>
        <v>25690</v>
      </c>
      <c r="J34" s="88"/>
    </row>
    <row r="35" spans="3:10" ht="17" customHeight="1" thickBot="1" x14ac:dyDescent="0.35">
      <c r="C35" s="49" t="s">
        <v>69</v>
      </c>
      <c r="D35" s="29">
        <v>18905</v>
      </c>
      <c r="E35" s="29">
        <v>9646</v>
      </c>
      <c r="F35" s="31">
        <v>6314</v>
      </c>
      <c r="G35" s="31">
        <v>6566</v>
      </c>
      <c r="H35" s="32">
        <f t="shared" si="0"/>
        <v>41431</v>
      </c>
      <c r="J35" s="88"/>
    </row>
    <row r="36" spans="3:10" ht="14" thickBot="1" x14ac:dyDescent="0.35">
      <c r="C36" s="49" t="s">
        <v>70</v>
      </c>
      <c r="D36" s="29">
        <v>23569</v>
      </c>
      <c r="E36" s="29">
        <v>10475</v>
      </c>
      <c r="F36" s="31">
        <v>7512</v>
      </c>
      <c r="G36" s="31">
        <v>7245</v>
      </c>
      <c r="H36" s="32">
        <f t="shared" si="0"/>
        <v>48801</v>
      </c>
      <c r="J36" s="88"/>
    </row>
    <row r="37" spans="3:10" ht="14" thickBot="1" x14ac:dyDescent="0.35">
      <c r="C37" s="49" t="s">
        <v>71</v>
      </c>
      <c r="D37" s="29">
        <v>28737</v>
      </c>
      <c r="E37" s="29">
        <v>10980</v>
      </c>
      <c r="F37" s="31">
        <v>8531</v>
      </c>
      <c r="G37" s="31">
        <v>7888</v>
      </c>
      <c r="H37" s="32">
        <f t="shared" si="0"/>
        <v>56136</v>
      </c>
      <c r="J37" s="88"/>
    </row>
    <row r="38" spans="3:10" ht="14" thickBot="1" x14ac:dyDescent="0.35">
      <c r="C38" s="49" t="s">
        <v>72</v>
      </c>
      <c r="D38" s="29">
        <v>34199</v>
      </c>
      <c r="E38" s="29">
        <v>11431</v>
      </c>
      <c r="F38" s="31">
        <v>9486</v>
      </c>
      <c r="G38" s="31">
        <v>8336</v>
      </c>
      <c r="H38" s="32">
        <f t="shared" si="0"/>
        <v>63452</v>
      </c>
      <c r="J38" s="88"/>
    </row>
    <row r="39" spans="3:10" ht="14" thickBot="1" x14ac:dyDescent="0.35">
      <c r="C39" s="49" t="s">
        <v>73</v>
      </c>
      <c r="D39" s="29">
        <v>44507</v>
      </c>
      <c r="E39" s="29">
        <v>11928</v>
      </c>
      <c r="F39" s="31">
        <v>10646</v>
      </c>
      <c r="G39" s="31">
        <v>8670</v>
      </c>
      <c r="H39" s="32">
        <f t="shared" si="0"/>
        <v>75751</v>
      </c>
      <c r="J39" s="88"/>
    </row>
    <row r="40" spans="3:10" ht="14" thickBot="1" x14ac:dyDescent="0.35">
      <c r="C40" s="49" t="s">
        <v>66</v>
      </c>
      <c r="D40" s="29">
        <v>54217</v>
      </c>
      <c r="E40" s="29">
        <v>12339</v>
      </c>
      <c r="F40" s="31">
        <v>11837</v>
      </c>
      <c r="G40" s="31">
        <v>8944</v>
      </c>
      <c r="H40" s="32">
        <f t="shared" si="0"/>
        <v>87337</v>
      </c>
      <c r="J40" s="88"/>
    </row>
    <row r="41" spans="3:10" x14ac:dyDescent="0.3">
      <c r="C41" s="13"/>
    </row>
    <row r="42" spans="3:10" x14ac:dyDescent="0.3">
      <c r="C42" s="26" t="s">
        <v>147</v>
      </c>
    </row>
    <row r="43" spans="3:10" x14ac:dyDescent="0.3">
      <c r="C43" s="26" t="s">
        <v>148</v>
      </c>
    </row>
    <row r="62" ht="28.5" customHeight="1" x14ac:dyDescent="0.3"/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030D4-70EF-438A-8AC1-EFD40AC4FD95}">
  <sheetPr>
    <pageSetUpPr autoPageBreaks="0"/>
  </sheetPr>
  <dimension ref="B5:J63"/>
  <sheetViews>
    <sheetView showGridLines="0" zoomScaleNormal="100" workbookViewId="0"/>
  </sheetViews>
  <sheetFormatPr defaultRowHeight="13.5" x14ac:dyDescent="0.3"/>
  <cols>
    <col min="1" max="1" width="2.3828125" style="4" customWidth="1"/>
    <col min="2" max="2" width="14.07421875" style="4" customWidth="1"/>
    <col min="3" max="16384" width="9.23046875" style="4"/>
  </cols>
  <sheetData>
    <row r="5" spans="2:2" x14ac:dyDescent="0.3">
      <c r="B5" s="34" t="s">
        <v>150</v>
      </c>
    </row>
    <row r="7" spans="2:2" s="11" customFormat="1" ht="15" x14ac:dyDescent="0.3">
      <c r="B7" s="3" t="s">
        <v>142</v>
      </c>
    </row>
    <row r="27" spans="2:2" ht="17.5" customHeight="1" x14ac:dyDescent="0.3"/>
    <row r="31" spans="2:2" x14ac:dyDescent="0.3">
      <c r="B31" s="3" t="s">
        <v>141</v>
      </c>
    </row>
    <row r="32" spans="2:2" ht="14" thickBot="1" x14ac:dyDescent="0.35">
      <c r="B32" s="3"/>
    </row>
    <row r="33" spans="2:10" ht="17" customHeight="1" thickBot="1" x14ac:dyDescent="0.35">
      <c r="B33" s="100" t="s">
        <v>64</v>
      </c>
      <c r="C33" s="91" t="s">
        <v>68</v>
      </c>
      <c r="D33" s="91" t="s">
        <v>69</v>
      </c>
      <c r="E33" s="91" t="s">
        <v>70</v>
      </c>
      <c r="F33" s="91" t="s">
        <v>71</v>
      </c>
      <c r="G33" s="91" t="s">
        <v>72</v>
      </c>
      <c r="H33" s="91" t="s">
        <v>73</v>
      </c>
      <c r="I33" s="91" t="s">
        <v>66</v>
      </c>
      <c r="J33" s="91" t="s">
        <v>67</v>
      </c>
    </row>
    <row r="34" spans="2:10" ht="17" customHeight="1" thickBot="1" x14ac:dyDescent="0.35">
      <c r="B34" s="18" t="s">
        <v>7</v>
      </c>
      <c r="C34" s="51">
        <v>10811</v>
      </c>
      <c r="D34" s="51">
        <v>8094</v>
      </c>
      <c r="E34" s="51">
        <v>4664</v>
      </c>
      <c r="F34" s="51">
        <v>5168</v>
      </c>
      <c r="G34" s="51">
        <v>5462</v>
      </c>
      <c r="H34" s="51">
        <v>10308</v>
      </c>
      <c r="I34" s="51">
        <v>9710</v>
      </c>
      <c r="J34" s="53">
        <f>SUM(C34:I34)</f>
        <v>54217</v>
      </c>
    </row>
    <row r="35" spans="2:10" ht="17" customHeight="1" thickBot="1" x14ac:dyDescent="0.35">
      <c r="B35" s="18" t="s">
        <v>2</v>
      </c>
      <c r="C35" s="51">
        <v>6380</v>
      </c>
      <c r="D35" s="51">
        <v>3266</v>
      </c>
      <c r="E35" s="51">
        <v>829</v>
      </c>
      <c r="F35" s="51">
        <v>505</v>
      </c>
      <c r="G35" s="51">
        <v>451</v>
      </c>
      <c r="H35" s="51">
        <v>497</v>
      </c>
      <c r="I35" s="51">
        <v>411</v>
      </c>
      <c r="J35" s="53">
        <f>SUM(C35:I35)</f>
        <v>12339</v>
      </c>
    </row>
    <row r="36" spans="2:10" ht="14" thickBot="1" x14ac:dyDescent="0.35">
      <c r="B36" s="18" t="s">
        <v>8</v>
      </c>
      <c r="C36" s="51">
        <v>3655</v>
      </c>
      <c r="D36" s="51">
        <v>2659</v>
      </c>
      <c r="E36" s="51">
        <v>1198</v>
      </c>
      <c r="F36" s="51">
        <v>1019</v>
      </c>
      <c r="G36" s="51">
        <v>955</v>
      </c>
      <c r="H36" s="51">
        <v>1160</v>
      </c>
      <c r="I36" s="51">
        <v>1191</v>
      </c>
      <c r="J36" s="53">
        <f>SUM(C36:I36)</f>
        <v>11837</v>
      </c>
    </row>
    <row r="37" spans="2:10" ht="14" thickBot="1" x14ac:dyDescent="0.35">
      <c r="B37" s="18" t="s">
        <v>4</v>
      </c>
      <c r="C37" s="51">
        <v>4844</v>
      </c>
      <c r="D37" s="51">
        <v>1722</v>
      </c>
      <c r="E37" s="51">
        <v>679</v>
      </c>
      <c r="F37" s="51">
        <v>643</v>
      </c>
      <c r="G37" s="51">
        <v>448</v>
      </c>
      <c r="H37" s="51">
        <v>334</v>
      </c>
      <c r="I37" s="51">
        <v>274</v>
      </c>
      <c r="J37" s="53">
        <f>SUM(C37:I37)</f>
        <v>8944</v>
      </c>
    </row>
    <row r="38" spans="2:10" ht="14" thickBot="1" x14ac:dyDescent="0.35">
      <c r="B38" s="28" t="s">
        <v>67</v>
      </c>
      <c r="C38" s="53">
        <f t="shared" ref="C38:J38" si="0">SUM(C34:C37)</f>
        <v>25690</v>
      </c>
      <c r="D38" s="53">
        <f t="shared" si="0"/>
        <v>15741</v>
      </c>
      <c r="E38" s="53">
        <f t="shared" si="0"/>
        <v>7370</v>
      </c>
      <c r="F38" s="53">
        <f t="shared" si="0"/>
        <v>7335</v>
      </c>
      <c r="G38" s="53">
        <f t="shared" si="0"/>
        <v>7316</v>
      </c>
      <c r="H38" s="53">
        <f t="shared" si="0"/>
        <v>12299</v>
      </c>
      <c r="I38" s="53">
        <f t="shared" si="0"/>
        <v>11586</v>
      </c>
      <c r="J38" s="53">
        <f t="shared" si="0"/>
        <v>87337</v>
      </c>
    </row>
    <row r="40" spans="2:10" x14ac:dyDescent="0.3">
      <c r="B40" s="26" t="s">
        <v>147</v>
      </c>
    </row>
    <row r="41" spans="2:10" ht="14.5" customHeight="1" x14ac:dyDescent="0.3">
      <c r="B41" s="26" t="s">
        <v>148</v>
      </c>
    </row>
    <row r="63" ht="28.5" customHeight="1" x14ac:dyDescent="0.3"/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7AEC-659C-40B6-88E2-051BC9484C0A}">
  <sheetPr>
    <pageSetUpPr autoPageBreaks="0"/>
  </sheetPr>
  <dimension ref="B5:G69"/>
  <sheetViews>
    <sheetView showGridLines="0" zoomScaleNormal="100" workbookViewId="0"/>
  </sheetViews>
  <sheetFormatPr defaultRowHeight="13.5" x14ac:dyDescent="0.3"/>
  <cols>
    <col min="1" max="1" width="2.3828125" style="4" customWidth="1"/>
    <col min="2" max="2" width="31.15234375" style="4" customWidth="1"/>
    <col min="3" max="7" width="9.23046875" style="4" customWidth="1"/>
    <col min="8" max="16384" width="9.23046875" style="4"/>
  </cols>
  <sheetData>
    <row r="5" spans="2:2" x14ac:dyDescent="0.3">
      <c r="B5" s="34" t="s">
        <v>150</v>
      </c>
    </row>
    <row r="7" spans="2:2" x14ac:dyDescent="0.3">
      <c r="B7" s="3" t="s">
        <v>77</v>
      </c>
    </row>
    <row r="8" spans="2:2" x14ac:dyDescent="0.3">
      <c r="B8" s="3"/>
    </row>
    <row r="28" ht="17.5" customHeight="1" x14ac:dyDescent="0.3"/>
    <row r="34" ht="17" customHeight="1" x14ac:dyDescent="0.3"/>
    <row r="35" ht="17" customHeight="1" x14ac:dyDescent="0.3"/>
    <row r="36" ht="17" customHeight="1" x14ac:dyDescent="0.3"/>
    <row r="42" ht="14.5" customHeight="1" x14ac:dyDescent="0.3"/>
    <row r="49" spans="2:7" ht="14" thickBot="1" x14ac:dyDescent="0.35">
      <c r="B49" s="3"/>
    </row>
    <row r="50" spans="2:7" ht="27.5" thickBot="1" x14ac:dyDescent="0.35">
      <c r="B50" s="100" t="s">
        <v>6</v>
      </c>
      <c r="C50" s="91" t="s">
        <v>7</v>
      </c>
      <c r="D50" s="91" t="s">
        <v>2</v>
      </c>
      <c r="E50" s="91" t="s">
        <v>8</v>
      </c>
      <c r="F50" s="91" t="s">
        <v>4</v>
      </c>
      <c r="G50" s="91" t="s">
        <v>151</v>
      </c>
    </row>
    <row r="51" spans="2:7" ht="14" thickBot="1" x14ac:dyDescent="0.35">
      <c r="B51" s="60" t="s">
        <v>9</v>
      </c>
      <c r="C51" s="56">
        <v>1457</v>
      </c>
      <c r="D51" s="56">
        <v>34</v>
      </c>
      <c r="E51" s="56">
        <v>79</v>
      </c>
      <c r="F51" s="56">
        <v>23</v>
      </c>
      <c r="G51" s="57">
        <v>1593</v>
      </c>
    </row>
    <row r="52" spans="2:7" ht="14" thickBot="1" x14ac:dyDescent="0.35">
      <c r="B52" s="60" t="s">
        <v>10</v>
      </c>
      <c r="C52" s="56">
        <v>1435</v>
      </c>
      <c r="D52" s="56">
        <v>61</v>
      </c>
      <c r="E52" s="56">
        <v>222</v>
      </c>
      <c r="F52" s="56">
        <v>45</v>
      </c>
      <c r="G52" s="58">
        <v>1763</v>
      </c>
    </row>
    <row r="53" spans="2:7" ht="14" thickBot="1" x14ac:dyDescent="0.35">
      <c r="B53" s="60" t="s">
        <v>11</v>
      </c>
      <c r="C53" s="56">
        <v>1138</v>
      </c>
      <c r="D53" s="56">
        <v>33</v>
      </c>
      <c r="E53" s="56">
        <v>91</v>
      </c>
      <c r="F53" s="56">
        <v>12</v>
      </c>
      <c r="G53" s="58">
        <v>1274</v>
      </c>
    </row>
    <row r="54" spans="2:7" ht="14" thickBot="1" x14ac:dyDescent="0.35">
      <c r="B54" s="60" t="s">
        <v>12</v>
      </c>
      <c r="C54" s="56">
        <v>1056</v>
      </c>
      <c r="D54" s="56">
        <v>29</v>
      </c>
      <c r="E54" s="56">
        <v>136</v>
      </c>
      <c r="F54" s="56">
        <v>33</v>
      </c>
      <c r="G54" s="58">
        <v>1254</v>
      </c>
    </row>
    <row r="55" spans="2:7" ht="14" thickBot="1" x14ac:dyDescent="0.35">
      <c r="B55" s="60" t="s">
        <v>13</v>
      </c>
      <c r="C55" s="56">
        <v>919</v>
      </c>
      <c r="D55" s="56">
        <v>35</v>
      </c>
      <c r="E55" s="56">
        <v>31</v>
      </c>
      <c r="F55" s="56">
        <v>31</v>
      </c>
      <c r="G55" s="58">
        <v>1016</v>
      </c>
    </row>
    <row r="56" spans="2:7" ht="14" thickBot="1" x14ac:dyDescent="0.35">
      <c r="B56" s="60" t="s">
        <v>14</v>
      </c>
      <c r="C56" s="56">
        <v>913</v>
      </c>
      <c r="D56" s="56">
        <v>30</v>
      </c>
      <c r="E56" s="56">
        <v>124</v>
      </c>
      <c r="F56" s="56">
        <v>13</v>
      </c>
      <c r="G56" s="58">
        <v>1080</v>
      </c>
    </row>
    <row r="57" spans="2:7" ht="14" thickBot="1" x14ac:dyDescent="0.35">
      <c r="B57" s="60" t="s">
        <v>15</v>
      </c>
      <c r="C57" s="56">
        <v>671</v>
      </c>
      <c r="D57" s="56">
        <v>57</v>
      </c>
      <c r="E57" s="56">
        <v>155</v>
      </c>
      <c r="F57" s="56">
        <v>42</v>
      </c>
      <c r="G57" s="58">
        <v>925</v>
      </c>
    </row>
    <row r="58" spans="2:7" ht="14" thickBot="1" x14ac:dyDescent="0.35">
      <c r="B58" s="60" t="s">
        <v>16</v>
      </c>
      <c r="C58" s="56">
        <v>573</v>
      </c>
      <c r="D58" s="56">
        <v>27</v>
      </c>
      <c r="E58" s="56">
        <v>116</v>
      </c>
      <c r="F58" s="56">
        <v>8</v>
      </c>
      <c r="G58" s="58">
        <v>724</v>
      </c>
    </row>
    <row r="59" spans="2:7" ht="14" thickBot="1" x14ac:dyDescent="0.35">
      <c r="B59" s="60" t="s">
        <v>17</v>
      </c>
      <c r="C59" s="56">
        <v>455</v>
      </c>
      <c r="D59" s="56">
        <v>23</v>
      </c>
      <c r="E59" s="56">
        <v>95</v>
      </c>
      <c r="F59" s="56">
        <v>19</v>
      </c>
      <c r="G59" s="58">
        <v>592</v>
      </c>
    </row>
    <row r="60" spans="2:7" ht="14" thickBot="1" x14ac:dyDescent="0.35">
      <c r="B60" s="60" t="s">
        <v>18</v>
      </c>
      <c r="C60" s="56">
        <v>276</v>
      </c>
      <c r="D60" s="56">
        <v>30</v>
      </c>
      <c r="E60" s="56">
        <v>35</v>
      </c>
      <c r="F60" s="56">
        <v>5</v>
      </c>
      <c r="G60" s="58">
        <v>346</v>
      </c>
    </row>
    <row r="61" spans="2:7" ht="14" thickBot="1" x14ac:dyDescent="0.35">
      <c r="B61" s="60" t="s">
        <v>19</v>
      </c>
      <c r="C61" s="56">
        <v>272</v>
      </c>
      <c r="D61" s="56">
        <v>25</v>
      </c>
      <c r="E61" s="56">
        <v>53</v>
      </c>
      <c r="F61" s="56">
        <v>8</v>
      </c>
      <c r="G61" s="58">
        <v>358</v>
      </c>
    </row>
    <row r="62" spans="2:7" ht="14" thickBot="1" x14ac:dyDescent="0.35">
      <c r="B62" s="60" t="s">
        <v>20</v>
      </c>
      <c r="C62" s="56">
        <v>222</v>
      </c>
      <c r="D62" s="56">
        <v>12</v>
      </c>
      <c r="E62" s="56">
        <v>17</v>
      </c>
      <c r="F62" s="56">
        <v>7</v>
      </c>
      <c r="G62" s="58">
        <v>258</v>
      </c>
    </row>
    <row r="63" spans="2:7" ht="14" thickBot="1" x14ac:dyDescent="0.35">
      <c r="B63" s="60" t="s">
        <v>21</v>
      </c>
      <c r="C63" s="56">
        <v>134</v>
      </c>
      <c r="D63" s="56">
        <v>2</v>
      </c>
      <c r="E63" s="56">
        <v>4</v>
      </c>
      <c r="F63" s="56">
        <v>4</v>
      </c>
      <c r="G63" s="58">
        <v>144</v>
      </c>
    </row>
    <row r="64" spans="2:7" ht="14" thickBot="1" x14ac:dyDescent="0.35">
      <c r="B64" s="60" t="s">
        <v>22</v>
      </c>
      <c r="C64" s="56">
        <v>108</v>
      </c>
      <c r="D64" s="56">
        <v>12</v>
      </c>
      <c r="E64" s="56">
        <v>27</v>
      </c>
      <c r="F64" s="56">
        <v>10</v>
      </c>
      <c r="G64" s="58">
        <v>157</v>
      </c>
    </row>
    <row r="65" spans="2:7" ht="14" thickBot="1" x14ac:dyDescent="0.35">
      <c r="B65" s="60" t="s">
        <v>23</v>
      </c>
      <c r="C65" s="56">
        <v>81</v>
      </c>
      <c r="D65" s="56">
        <v>1</v>
      </c>
      <c r="E65" s="56">
        <v>6</v>
      </c>
      <c r="F65" s="56">
        <v>14</v>
      </c>
      <c r="G65" s="58">
        <v>102</v>
      </c>
    </row>
    <row r="66" spans="2:7" ht="14" thickBot="1" x14ac:dyDescent="0.35">
      <c r="B66" s="61" t="s">
        <v>146</v>
      </c>
      <c r="C66" s="59">
        <v>9710</v>
      </c>
      <c r="D66" s="59">
        <v>411</v>
      </c>
      <c r="E66" s="59">
        <v>1191</v>
      </c>
      <c r="F66" s="59">
        <v>274</v>
      </c>
      <c r="G66" s="59">
        <v>11586</v>
      </c>
    </row>
    <row r="68" spans="2:7" x14ac:dyDescent="0.3">
      <c r="B68" s="26" t="s">
        <v>147</v>
      </c>
    </row>
    <row r="69" spans="2:7" x14ac:dyDescent="0.3">
      <c r="B69" s="26" t="s">
        <v>148</v>
      </c>
    </row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40AA9-A670-4A46-B176-5F7E2FF9D9E1}">
  <sheetPr>
    <pageSetUpPr autoPageBreaks="0"/>
  </sheetPr>
  <dimension ref="B5:J63"/>
  <sheetViews>
    <sheetView showGridLines="0" zoomScaleNormal="100" workbookViewId="0"/>
  </sheetViews>
  <sheetFormatPr defaultRowHeight="13.5" x14ac:dyDescent="0.3"/>
  <cols>
    <col min="1" max="1" width="2.3828125" style="4" customWidth="1"/>
    <col min="2" max="2" width="24.15234375" style="4" customWidth="1"/>
    <col min="3" max="7" width="15.69140625" style="4" customWidth="1"/>
    <col min="8" max="16384" width="9.23046875" style="4"/>
  </cols>
  <sheetData>
    <row r="5" spans="2:7" x14ac:dyDescent="0.3">
      <c r="B5" s="34" t="s">
        <v>150</v>
      </c>
    </row>
    <row r="7" spans="2:7" s="11" customFormat="1" ht="15" x14ac:dyDescent="0.3">
      <c r="B7" s="26" t="s">
        <v>110</v>
      </c>
    </row>
    <row r="8" spans="2:7" ht="14" thickBot="1" x14ac:dyDescent="0.35"/>
    <row r="9" spans="2:7" ht="14.5" thickTop="1" thickBot="1" x14ac:dyDescent="0.35">
      <c r="B9" s="98" t="s">
        <v>6</v>
      </c>
      <c r="C9" s="99" t="s">
        <v>7</v>
      </c>
      <c r="D9" s="99" t="s">
        <v>2</v>
      </c>
      <c r="E9" s="99" t="s">
        <v>8</v>
      </c>
      <c r="F9" s="99" t="s">
        <v>4</v>
      </c>
      <c r="G9" s="99" t="s">
        <v>0</v>
      </c>
    </row>
    <row r="10" spans="2:7" ht="14.5" thickTop="1" thickBot="1" x14ac:dyDescent="0.35">
      <c r="B10" s="16" t="s">
        <v>10</v>
      </c>
      <c r="C10" s="62">
        <v>7565</v>
      </c>
      <c r="D10" s="62">
        <v>1645</v>
      </c>
      <c r="E10" s="62">
        <v>2076</v>
      </c>
      <c r="F10" s="62">
        <v>1784</v>
      </c>
      <c r="G10" s="63">
        <v>13070</v>
      </c>
    </row>
    <row r="11" spans="2:7" ht="14" thickBot="1" x14ac:dyDescent="0.35">
      <c r="B11" s="16" t="s">
        <v>9</v>
      </c>
      <c r="C11" s="62">
        <v>8459</v>
      </c>
      <c r="D11" s="64">
        <v>842</v>
      </c>
      <c r="E11" s="62">
        <v>1070</v>
      </c>
      <c r="F11" s="64">
        <v>857</v>
      </c>
      <c r="G11" s="63">
        <v>11228</v>
      </c>
    </row>
    <row r="12" spans="2:7" ht="14" thickBot="1" x14ac:dyDescent="0.35">
      <c r="B12" s="16" t="s">
        <v>12</v>
      </c>
      <c r="C12" s="62">
        <v>6557</v>
      </c>
      <c r="D12" s="64">
        <v>623</v>
      </c>
      <c r="E12" s="62">
        <v>1431</v>
      </c>
      <c r="F12" s="62">
        <v>1554</v>
      </c>
      <c r="G12" s="63">
        <v>10165</v>
      </c>
    </row>
    <row r="13" spans="2:7" ht="14" thickBot="1" x14ac:dyDescent="0.35">
      <c r="B13" s="16" t="s">
        <v>11</v>
      </c>
      <c r="C13" s="62">
        <v>6134</v>
      </c>
      <c r="D13" s="64">
        <v>903</v>
      </c>
      <c r="E13" s="62">
        <v>1065</v>
      </c>
      <c r="F13" s="64">
        <v>529</v>
      </c>
      <c r="G13" s="63">
        <v>8631</v>
      </c>
    </row>
    <row r="14" spans="2:7" ht="14" thickBot="1" x14ac:dyDescent="0.35">
      <c r="B14" s="16" t="s">
        <v>14</v>
      </c>
      <c r="C14" s="62">
        <v>5108</v>
      </c>
      <c r="D14" s="62">
        <v>1189</v>
      </c>
      <c r="E14" s="62">
        <v>1153</v>
      </c>
      <c r="F14" s="64">
        <v>522</v>
      </c>
      <c r="G14" s="63">
        <v>7972</v>
      </c>
    </row>
    <row r="15" spans="2:7" ht="14" thickBot="1" x14ac:dyDescent="0.35">
      <c r="B15" s="16" t="s">
        <v>13</v>
      </c>
      <c r="C15" s="62">
        <v>4090</v>
      </c>
      <c r="D15" s="62">
        <v>1318</v>
      </c>
      <c r="E15" s="64">
        <v>488</v>
      </c>
      <c r="F15" s="64">
        <v>520</v>
      </c>
      <c r="G15" s="63">
        <v>6416</v>
      </c>
    </row>
    <row r="16" spans="2:7" ht="14" thickBot="1" x14ac:dyDescent="0.35">
      <c r="B16" s="16" t="s">
        <v>15</v>
      </c>
      <c r="C16" s="62">
        <v>2835</v>
      </c>
      <c r="D16" s="62">
        <v>1170</v>
      </c>
      <c r="E16" s="62">
        <v>1132</v>
      </c>
      <c r="F16" s="64">
        <v>829</v>
      </c>
      <c r="G16" s="63">
        <v>5966</v>
      </c>
    </row>
    <row r="17" spans="2:10" ht="14" thickBot="1" x14ac:dyDescent="0.35">
      <c r="B17" s="16" t="s">
        <v>16</v>
      </c>
      <c r="C17" s="62">
        <v>2851</v>
      </c>
      <c r="D17" s="64">
        <v>738</v>
      </c>
      <c r="E17" s="62">
        <v>1154</v>
      </c>
      <c r="F17" s="64">
        <v>628</v>
      </c>
      <c r="G17" s="63">
        <v>5371</v>
      </c>
    </row>
    <row r="18" spans="2:10" ht="14" thickBot="1" x14ac:dyDescent="0.35">
      <c r="B18" s="16" t="s">
        <v>18</v>
      </c>
      <c r="C18" s="62">
        <v>3736</v>
      </c>
      <c r="D18" s="62">
        <v>1069</v>
      </c>
      <c r="E18" s="64">
        <v>324</v>
      </c>
      <c r="F18" s="64">
        <v>158</v>
      </c>
      <c r="G18" s="63">
        <v>5287</v>
      </c>
    </row>
    <row r="19" spans="2:10" ht="14" thickBot="1" x14ac:dyDescent="0.35">
      <c r="B19" s="16" t="s">
        <v>17</v>
      </c>
      <c r="C19" s="62">
        <v>2611</v>
      </c>
      <c r="D19" s="64">
        <v>981</v>
      </c>
      <c r="E19" s="64">
        <v>909</v>
      </c>
      <c r="F19" s="64">
        <v>467</v>
      </c>
      <c r="G19" s="63">
        <v>4968</v>
      </c>
    </row>
    <row r="20" spans="2:10" ht="14" thickBot="1" x14ac:dyDescent="0.35">
      <c r="B20" s="16" t="s">
        <v>19</v>
      </c>
      <c r="C20" s="62">
        <v>1475</v>
      </c>
      <c r="D20" s="64">
        <v>872</v>
      </c>
      <c r="E20" s="64">
        <v>422</v>
      </c>
      <c r="F20" s="64">
        <v>381</v>
      </c>
      <c r="G20" s="63">
        <v>3150</v>
      </c>
    </row>
    <row r="21" spans="2:10" ht="14" thickBot="1" x14ac:dyDescent="0.35">
      <c r="B21" s="16" t="s">
        <v>20</v>
      </c>
      <c r="C21" s="62">
        <v>1413</v>
      </c>
      <c r="D21" s="64">
        <v>502</v>
      </c>
      <c r="E21" s="64">
        <v>232</v>
      </c>
      <c r="F21" s="64">
        <v>270</v>
      </c>
      <c r="G21" s="63">
        <v>2417</v>
      </c>
    </row>
    <row r="22" spans="2:10" ht="14" thickBot="1" x14ac:dyDescent="0.35">
      <c r="B22" s="16" t="s">
        <v>22</v>
      </c>
      <c r="C22" s="64">
        <v>636</v>
      </c>
      <c r="D22" s="64">
        <v>340</v>
      </c>
      <c r="E22" s="64">
        <v>260</v>
      </c>
      <c r="F22" s="64">
        <v>166</v>
      </c>
      <c r="G22" s="63">
        <v>1402</v>
      </c>
    </row>
    <row r="23" spans="2:10" ht="14" thickBot="1" x14ac:dyDescent="0.35">
      <c r="B23" s="16" t="s">
        <v>23</v>
      </c>
      <c r="C23" s="64">
        <v>378</v>
      </c>
      <c r="D23" s="64">
        <v>8</v>
      </c>
      <c r="E23" s="64">
        <v>67</v>
      </c>
      <c r="F23" s="64">
        <v>248</v>
      </c>
      <c r="G23" s="65">
        <v>701</v>
      </c>
      <c r="J23" s="89"/>
    </row>
    <row r="24" spans="2:10" ht="14" thickBot="1" x14ac:dyDescent="0.35">
      <c r="B24" s="16" t="s">
        <v>21</v>
      </c>
      <c r="C24" s="64">
        <v>369</v>
      </c>
      <c r="D24" s="64">
        <v>139</v>
      </c>
      <c r="E24" s="64">
        <v>54</v>
      </c>
      <c r="F24" s="64">
        <v>31</v>
      </c>
      <c r="G24" s="65">
        <v>593</v>
      </c>
      <c r="J24" s="89"/>
    </row>
    <row r="25" spans="2:10" ht="14" thickBot="1" x14ac:dyDescent="0.35">
      <c r="B25" s="17" t="s">
        <v>0</v>
      </c>
      <c r="C25" s="66">
        <v>54217</v>
      </c>
      <c r="D25" s="66">
        <v>12339</v>
      </c>
      <c r="E25" s="66">
        <v>11837</v>
      </c>
      <c r="F25" s="66">
        <v>8944</v>
      </c>
      <c r="G25" s="66">
        <v>87337</v>
      </c>
      <c r="J25" s="89"/>
    </row>
    <row r="27" spans="2:10" ht="17.5" customHeight="1" x14ac:dyDescent="0.3">
      <c r="B27" s="26" t="s">
        <v>147</v>
      </c>
    </row>
    <row r="28" spans="2:10" x14ac:dyDescent="0.3">
      <c r="B28" s="26" t="s">
        <v>148</v>
      </c>
    </row>
    <row r="33" ht="17" customHeight="1" x14ac:dyDescent="0.3"/>
    <row r="34" ht="17" customHeight="1" x14ac:dyDescent="0.3"/>
    <row r="35" ht="17" customHeight="1" x14ac:dyDescent="0.3"/>
    <row r="41" ht="14.5" customHeight="1" x14ac:dyDescent="0.3"/>
    <row r="63" ht="28.5" customHeight="1" x14ac:dyDescent="0.3"/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2D84-2D33-4CAC-AF3D-13F66B3767B9}">
  <sheetPr>
    <pageSetUpPr autoPageBreaks="0"/>
  </sheetPr>
  <dimension ref="B5:H61"/>
  <sheetViews>
    <sheetView showGridLines="0" zoomScaleNormal="100" workbookViewId="0"/>
  </sheetViews>
  <sheetFormatPr defaultRowHeight="13.5" x14ac:dyDescent="0.3"/>
  <cols>
    <col min="1" max="1" width="2.3828125" style="4" customWidth="1"/>
    <col min="2" max="2" width="3.4609375" style="4" customWidth="1"/>
    <col min="3" max="3" width="16" style="4" customWidth="1"/>
    <col min="4" max="4" width="9.4609375" style="4" customWidth="1"/>
    <col min="5" max="5" width="12.3046875" style="4" customWidth="1"/>
    <col min="6" max="6" width="13" style="4" bestFit="1" customWidth="1"/>
    <col min="7" max="7" width="15.15234375" style="4" customWidth="1"/>
    <col min="8" max="8" width="12.921875" style="4" customWidth="1"/>
    <col min="9" max="16384" width="9.23046875" style="4"/>
  </cols>
  <sheetData>
    <row r="5" spans="2:3" x14ac:dyDescent="0.3">
      <c r="B5" s="34" t="s">
        <v>150</v>
      </c>
    </row>
    <row r="7" spans="2:3" s="11" customFormat="1" ht="15" x14ac:dyDescent="0.3">
      <c r="B7" s="3" t="s">
        <v>78</v>
      </c>
      <c r="C7" s="21"/>
    </row>
    <row r="23" spans="2:8" ht="14" thickBot="1" x14ac:dyDescent="0.35">
      <c r="B23" s="3"/>
    </row>
    <row r="24" spans="2:8" ht="14" thickBot="1" x14ac:dyDescent="0.35">
      <c r="C24" s="96" t="s">
        <v>113</v>
      </c>
      <c r="D24" s="95" t="s">
        <v>7</v>
      </c>
      <c r="E24" s="95" t="s">
        <v>2</v>
      </c>
      <c r="F24" s="95" t="s">
        <v>8</v>
      </c>
      <c r="G24" s="95" t="s">
        <v>4</v>
      </c>
      <c r="H24" s="95" t="s">
        <v>79</v>
      </c>
    </row>
    <row r="25" spans="2:8" ht="14" thickBot="1" x14ac:dyDescent="0.35">
      <c r="C25" s="24" t="s">
        <v>76</v>
      </c>
      <c r="D25" s="67">
        <v>41076</v>
      </c>
      <c r="E25" s="67">
        <v>7431</v>
      </c>
      <c r="F25" s="67">
        <v>9157</v>
      </c>
      <c r="G25" s="67">
        <v>6859</v>
      </c>
      <c r="H25" s="53">
        <v>64523</v>
      </c>
    </row>
    <row r="26" spans="2:8" ht="14" thickBot="1" x14ac:dyDescent="0.35">
      <c r="C26" s="24" t="s">
        <v>15</v>
      </c>
      <c r="D26" s="67">
        <v>2835</v>
      </c>
      <c r="E26" s="67">
        <v>1170</v>
      </c>
      <c r="F26" s="67">
        <v>1132</v>
      </c>
      <c r="G26" s="67">
        <v>829</v>
      </c>
      <c r="H26" s="33">
        <v>5966</v>
      </c>
    </row>
    <row r="27" spans="2:8" ht="14" customHeight="1" thickBot="1" x14ac:dyDescent="0.35">
      <c r="C27" s="24" t="s">
        <v>75</v>
      </c>
      <c r="D27" s="67">
        <v>10306</v>
      </c>
      <c r="E27" s="67">
        <v>3738</v>
      </c>
      <c r="F27" s="67">
        <v>1548</v>
      </c>
      <c r="G27" s="67">
        <v>1256</v>
      </c>
      <c r="H27" s="68">
        <v>16848</v>
      </c>
    </row>
    <row r="28" spans="2:8" ht="14" thickBot="1" x14ac:dyDescent="0.35">
      <c r="C28" s="25" t="s">
        <v>146</v>
      </c>
      <c r="D28" s="35">
        <f>SUM(D24:D27)</f>
        <v>54217</v>
      </c>
      <c r="E28" s="35">
        <f>SUM(E24:E27)</f>
        <v>12339</v>
      </c>
      <c r="F28" s="35">
        <f>SUM(F24:F27)</f>
        <v>11837</v>
      </c>
      <c r="G28" s="35">
        <f>SUM(G24:G27)</f>
        <v>8944</v>
      </c>
    </row>
    <row r="29" spans="2:8" x14ac:dyDescent="0.3">
      <c r="C29" s="36"/>
    </row>
    <row r="30" spans="2:8" x14ac:dyDescent="0.3">
      <c r="C30" s="26" t="s">
        <v>147</v>
      </c>
    </row>
    <row r="31" spans="2:8" ht="17" customHeight="1" x14ac:dyDescent="0.3">
      <c r="C31" s="26" t="s">
        <v>160</v>
      </c>
    </row>
    <row r="32" spans="2:8" ht="17" customHeight="1" x14ac:dyDescent="0.3"/>
    <row r="33" ht="17" customHeight="1" x14ac:dyDescent="0.3"/>
    <row r="39" ht="14.5" customHeight="1" x14ac:dyDescent="0.3"/>
    <row r="61" ht="28.5" customHeight="1" x14ac:dyDescent="0.3"/>
  </sheetData>
  <pageMargins left="0.7" right="0.7" top="0.75" bottom="0.75" header="0.3" footer="0.3"/>
  <pageSetup paperSize="9" orientation="portrait" horizontalDpi="1200" verticalDpi="1200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defaultValue">
  <element uid="id_classification_nonbusiness" value=""/>
  <element uid="eaadb568-f939-47e9-ab90-f00bdd47735e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anual" ma:contentTypeID="0x010100A6C12AC2CE402F458F3EBFA035B794CE00D054E57361714A438C4E33F8C5B184BE" ma:contentTypeVersion="0" ma:contentTypeDescription="This is used to produce an instruction manual that needs screenshots" ma:contentTypeScope="" ma:versionID="d665df0f2485d275ea5cc033699a2140">
  <xsd:schema xmlns:xsd="http://www.w3.org/2001/XMLSchema" xmlns:xs="http://www.w3.org/2001/XMLSchema" xmlns:p="http://schemas.microsoft.com/office/2006/metadata/properties" xmlns:ns2="http://schemas.microsoft.com/sharepoint/v3/fields" xmlns:ns3="631298fc-6a88-4548-b7d9-3b164918c4a3" xmlns:ns4="207cba57-4b93-415b-a57b-602c6ed2f38f" targetNamespace="http://schemas.microsoft.com/office/2006/metadata/properties" ma:root="true" ma:fieldsID="777b2588ba532c42f1c6594ca7535782" ns2:_="" ns3:_="" ns4:_="">
    <xsd:import namespace="http://schemas.microsoft.com/sharepoint/v3/fields"/>
    <xsd:import namespace="631298fc-6a88-4548-b7d9-3b164918c4a3"/>
    <xsd:import namespace="207cba57-4b93-415b-a57b-602c6ed2f38f"/>
    <xsd:element name="properties">
      <xsd:complexType>
        <xsd:sequence>
          <xsd:element name="documentManagement">
            <xsd:complexType>
              <xsd:all>
                <xsd:element ref="ns2:_Status" minOccurs="0"/>
                <xsd:element ref="ns3:Recipient" minOccurs="0"/>
                <xsd:element ref="ns3:Classification" minOccurs="0"/>
                <xsd:element ref="ns3:Descripto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9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Recipient" ma:index="10" nillable="true" ma:displayName="Recipient" ma:description="Internal or external person(s) or group (eg Exec, SMT or Authority).  For Legal Advice put recipient of advice." ma:internalName="Recipient">
      <xsd:simpleType>
        <xsd:restriction base="dms:Text">
          <xsd:maxLength value="255"/>
        </xsd:restriction>
      </xsd:simpleType>
    </xsd:element>
    <xsd:element name="Classification" ma:index="11" nillable="true" ma:displayName="Classification" ma:default="Unclassified" ma:format="Dropdown" ma:hidden="true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2" nillable="true" ma:displayName="Descriptor" ma:format="Dropdown" ma:hidden="true" ma:internalName="Descriptor" ma:readOnly="false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7cba57-4b93-415b-a57b-602c6ed2f38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ca9306fc-8436-45f0-b931-e34f519be3a3" ContentTypeId="0x010100A6C12AC2CE402F458F3EBFA035B794CE" PreviousValue="tru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ipient xmlns="631298fc-6a88-4548-b7d9-3b164918c4a3" xsi:nil="true"/>
    <Descriptor xmlns="631298fc-6a88-4548-b7d9-3b164918c4a3" xsi:nil="true"/>
    <Classification xmlns="631298fc-6a88-4548-b7d9-3b164918c4a3">Unclassified</Classification>
    <_Status xmlns="http://schemas.microsoft.com/sharepoint/v3/fields">Draft</_Status>
  </documentManagement>
</p:properties>
</file>

<file path=customXml/itemProps1.xml><?xml version="1.0" encoding="utf-8"?>
<ds:datastoreItem xmlns:ds="http://schemas.openxmlformats.org/officeDocument/2006/customXml" ds:itemID="{4FCA4C75-B48A-4A2F-8411-2FC1BAFE2728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95416E4-56C5-4C8B-9842-21788F65091E}"/>
</file>

<file path=customXml/itemProps3.xml><?xml version="1.0" encoding="utf-8"?>
<ds:datastoreItem xmlns:ds="http://schemas.openxmlformats.org/officeDocument/2006/customXml" ds:itemID="{22D35B0C-653B-4FC2-BF1C-C16EC1DBED9F}"/>
</file>

<file path=customXml/itemProps4.xml><?xml version="1.0" encoding="utf-8"?>
<ds:datastoreItem xmlns:ds="http://schemas.openxmlformats.org/officeDocument/2006/customXml" ds:itemID="{389D738D-42B7-4CCC-89AF-1E70C43FDD26}"/>
</file>

<file path=customXml/itemProps5.xml><?xml version="1.0" encoding="utf-8"?>
<ds:datastoreItem xmlns:ds="http://schemas.openxmlformats.org/officeDocument/2006/customXml" ds:itemID="{8B529F44-6ABD-4557-81AF-CCD90633DE2A}"/>
</file>

<file path=customXml/itemProps6.xml><?xml version="1.0" encoding="utf-8"?>
<ds:datastoreItem xmlns:ds="http://schemas.openxmlformats.org/officeDocument/2006/customXml" ds:itemID="{3E8DD661-0C32-43CD-89E6-07192E80AD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Information</vt:lpstr>
      <vt:lpstr> Fig1.1 Apps. received</vt:lpstr>
      <vt:lpstr>Fig1.2 Accreditations</vt:lpstr>
      <vt:lpstr>Fig1.3 Accreds. by Tech Type</vt:lpstr>
      <vt:lpstr>Fig1.4 Cumulative by Tech</vt:lpstr>
      <vt:lpstr>Fig1.5&amp;Tab1.1 Accred. by Tech.</vt:lpstr>
      <vt:lpstr>Fig1.6 Geog. distribution</vt:lpstr>
      <vt:lpstr>Tab1.2 Total Accred. Region</vt:lpstr>
      <vt:lpstr>Fig1.7 Total by Tech &amp; Country</vt:lpstr>
      <vt:lpstr>Fig1.8 Heat Tech. Replaced</vt:lpstr>
      <vt:lpstr>Fig1.9 Boiler Fuel Type</vt:lpstr>
      <vt:lpstr>Fig1.10 No. RSL Accred. Month</vt:lpstr>
      <vt:lpstr>Fig1.11 Legacy &amp; Non-Legacy RSL</vt:lpstr>
      <vt:lpstr>Fig1.12 Cumulative MMSP</vt:lpstr>
      <vt:lpstr>Fig2.1 Payments made 2020-21</vt:lpstr>
      <vt:lpstr>Tab2.1 Lifetime DRHI Payment</vt:lpstr>
      <vt:lpstr>Tab3.1 DRHI Audit 2020-21</vt:lpstr>
      <vt:lpstr>Tab3.2 Money Protected</vt:lpstr>
      <vt:lpstr>Tab4.1 Delivery Performance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2021-07-27T15:52:38Z</dcterms:created>
  <dcterms:modified xsi:type="dcterms:W3CDTF">2021-07-27T15:52:51Z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80483d15-fb2b-4df9-b82c-6670d9c62cca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policy="973096ae-7329-4b3b-9368-47aeba6959e1" origin="defaultValue" xmlns="http://www.boldonj</vt:lpwstr>
  </property>
  <property fmtid="{D5CDD505-2E9C-101B-9397-08002B2CF9AE}" pid="4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5" name="bjDocumentSecurityLabel">
    <vt:lpwstr>OFFICIAL Internal Only</vt:lpwstr>
  </property>
  <property fmtid="{D5CDD505-2E9C-101B-9397-08002B2CF9AE}" pid="6" name="bjClsUserRVM">
    <vt:lpwstr>[]</vt:lpwstr>
  </property>
  <property fmtid="{D5CDD505-2E9C-101B-9397-08002B2CF9AE}" pid="7" name="bjCentreHeaderLabel-first">
    <vt:lpwstr>&amp;"Verdana,Regular"&amp;10&amp;K000000Internal Only</vt:lpwstr>
  </property>
  <property fmtid="{D5CDD505-2E9C-101B-9397-08002B2CF9AE}" pid="8" name="bjCentreFooterLabel-first">
    <vt:lpwstr>&amp;"Verdana,Regular"&amp;10&amp;K000000Internal Only</vt:lpwstr>
  </property>
  <property fmtid="{D5CDD505-2E9C-101B-9397-08002B2CF9AE}" pid="9" name="bjCentreHeaderLabel-even">
    <vt:lpwstr>&amp;"Verdana,Regular"&amp;10&amp;K000000Internal Only</vt:lpwstr>
  </property>
  <property fmtid="{D5CDD505-2E9C-101B-9397-08002B2CF9AE}" pid="10" name="bjCentreFooterLabel-even">
    <vt:lpwstr>&amp;"Verdana,Regular"&amp;10&amp;K000000Internal Only</vt:lpwstr>
  </property>
  <property fmtid="{D5CDD505-2E9C-101B-9397-08002B2CF9AE}" pid="11" name="bjCentreHeaderLabel">
    <vt:lpwstr>&amp;"Verdana,Regular"&amp;10&amp;K000000Internal Only</vt:lpwstr>
  </property>
  <property fmtid="{D5CDD505-2E9C-101B-9397-08002B2CF9AE}" pid="12" name="bjCentreFooterLabel">
    <vt:lpwstr>&amp;"Verdana,Regular"&amp;10&amp;K000000Internal Only</vt:lpwstr>
  </property>
  <property fmtid="{D5CDD505-2E9C-101B-9397-08002B2CF9AE}" pid="13" name="BJSCc5a055b0-1bed-4579_x">
    <vt:lpwstr/>
  </property>
  <property fmtid="{D5CDD505-2E9C-101B-9397-08002B2CF9AE}" pid="14" name="BJSCdd9eba61-d6b9-469b_x">
    <vt:lpwstr>Internal Only</vt:lpwstr>
  </property>
  <property fmtid="{D5CDD505-2E9C-101B-9397-08002B2CF9AE}" pid="15" name="BJSCSummaryMarking">
    <vt:lpwstr>OFFICIAL Internal Only</vt:lpwstr>
  </property>
  <property fmtid="{D5CDD505-2E9C-101B-9397-08002B2CF9AE}" pid="16" name="ContentTypeId">
    <vt:lpwstr>0x010100A6C12AC2CE402F458F3EBFA035B794CE00D054E57361714A438C4E33F8C5B184BE</vt:lpwstr>
  </property>
  <property fmtid="{D5CDD505-2E9C-101B-9397-08002B2CF9AE}" pid="17" name="BJSCInternalLabel">
    <vt:lpwstr>&lt;?xml version="1.0" encoding="us-ascii"?&gt;&lt;sisl xmlns:xsi="http://www.w3.org/2001/XMLSchema-instance" xmlns:xsd="http://www.w3.org/2001/XMLSchema" sislVersion="0" policy="973096ae-7329-4b3b-9368-47aeba6959e1" xmlns="http://www.boldonjames.com/2008/01/sie/internal/label"&gt;&lt;element uid="id_classification_nonbusiness" value="" /&gt;&lt;element uid="eaadb568-f939-47e9-ab90-f00bdd47735e" value="" /&gt;&lt;/sisl&gt;</vt:lpwstr>
  </property>
  <property fmtid="{D5CDD505-2E9C-101B-9397-08002B2CF9AE}" pid="18" name="bjSaver">
    <vt:lpwstr>SNUR7ZgCDEYUMgaqpRc93lKOd3bDgAPO</vt:lpwstr>
  </property>
</Properties>
</file>